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lap" sheetId="1" r:id="rId1"/>
  </sheets>
  <definedNames>
    <definedName name="__xlnm.Print_Area_1">'Munkalap'!$B$5:$M$59</definedName>
    <definedName name="_xlnm.Print_Area" localSheetId="0">'Munkalap'!$B$1:$M$59</definedName>
    <definedName name="Rakjegyzek">'Munkalap'!$B$12:$M$42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<sst xmlns="http://schemas.openxmlformats.org/spreadsheetml/2006/main" count="120" uniqueCount="109">
  <si>
    <t xml:space="preserve"> MARTIN METALS Kft.</t>
  </si>
  <si>
    <t xml:space="preserve">   8000 Székesfehérvár, Nagyszombati u. 43.</t>
  </si>
  <si>
    <t xml:space="preserve">   8104 Várpalota, Fehérvári út 26.</t>
  </si>
  <si>
    <t>Áru-azonosítás</t>
  </si>
  <si>
    <t>VTSZ</t>
  </si>
  <si>
    <t>Megnevezes</t>
  </si>
  <si>
    <t>No</t>
  </si>
  <si>
    <t>Cikkszám</t>
  </si>
  <si>
    <t>Inotal_kod</t>
  </si>
  <si>
    <t xml:space="preserve">7XXX AlZnMg </t>
  </si>
  <si>
    <t>2XXX AlCuMg (dural)</t>
  </si>
  <si>
    <t>Összesen:</t>
  </si>
  <si>
    <t>store@martinmetals.eu</t>
  </si>
  <si>
    <t>office@martinmetals.eu</t>
  </si>
  <si>
    <t>Adatok</t>
  </si>
  <si>
    <t>Összesen</t>
  </si>
  <si>
    <t>Végösszeg</t>
  </si>
  <si>
    <r>
      <t xml:space="preserve">Selection of the sort: click on the 1st field (below), click on the rolling down list for the right sort!                     </t>
    </r>
    <r>
      <rPr>
        <b/>
        <sz val="11"/>
        <color indexed="17"/>
        <rFont val="Arial"/>
        <family val="2"/>
      </rPr>
      <t>Fill out only the fields written with green color!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Please do not write to others, they contains formulas!</t>
    </r>
  </si>
  <si>
    <t>Buyer:</t>
  </si>
  <si>
    <t>Adress:</t>
  </si>
  <si>
    <t>Delvery adress:</t>
  </si>
  <si>
    <t>VAT No:</t>
  </si>
  <si>
    <t xml:space="preserve">   EU13108809</t>
  </si>
  <si>
    <t>No of licence:</t>
  </si>
  <si>
    <t xml:space="preserve">   FE00002500001</t>
  </si>
  <si>
    <t>Supplier:</t>
  </si>
  <si>
    <t>Place of dispatch:</t>
  </si>
  <si>
    <t>Licence No:</t>
  </si>
  <si>
    <t>Date:</t>
  </si>
  <si>
    <t>NoNo:</t>
  </si>
  <si>
    <t>Article No:</t>
  </si>
  <si>
    <t>Customs tariff No</t>
  </si>
  <si>
    <t>No of pallett:</t>
  </si>
  <si>
    <t>Gross weight kg</t>
  </si>
  <si>
    <t>Net weight kg</t>
  </si>
  <si>
    <t>Accepted gross kg</t>
  </si>
  <si>
    <t>Tara kg</t>
  </si>
  <si>
    <r>
      <rPr>
        <sz val="6"/>
        <color indexed="10"/>
        <rFont val="Arial"/>
        <family val="2"/>
      </rPr>
      <t>Accepted</t>
    </r>
    <r>
      <rPr>
        <sz val="7"/>
        <color indexed="10"/>
        <rFont val="Arial"/>
        <family val="2"/>
      </rPr>
      <t xml:space="preserve"> tara</t>
    </r>
  </si>
  <si>
    <r>
      <rPr>
        <sz val="7"/>
        <color indexed="10"/>
        <rFont val="Arial"/>
        <family val="2"/>
      </rPr>
      <t>Accepted</t>
    </r>
    <r>
      <rPr>
        <sz val="8"/>
        <color indexed="10"/>
        <rFont val="Arial"/>
        <family val="2"/>
      </rPr>
      <t xml:space="preserve"> net kg</t>
    </r>
  </si>
  <si>
    <t>Notice of supplier</t>
  </si>
  <si>
    <t>Notice of buyer</t>
  </si>
  <si>
    <t>Type of trasport:</t>
  </si>
  <si>
    <r>
      <t>N</t>
    </r>
    <r>
      <rPr>
        <u val="single"/>
        <sz val="8"/>
        <color indexed="17"/>
        <rFont val="Arial"/>
        <family val="2"/>
      </rPr>
      <t>o</t>
    </r>
    <r>
      <rPr>
        <sz val="8"/>
        <color indexed="17"/>
        <rFont val="Arial"/>
        <family val="2"/>
      </rPr>
      <t xml:space="preserve"> of transport:</t>
    </r>
  </si>
  <si>
    <t>Name of forwarder:</t>
  </si>
  <si>
    <t>Adress of forwarder:</t>
  </si>
  <si>
    <t>VAT No of forwarder:</t>
  </si>
  <si>
    <t>Licence No of forw:</t>
  </si>
  <si>
    <t>Declared weight (kg):</t>
  </si>
  <si>
    <t>Accepted weight (kg):</t>
  </si>
  <si>
    <t>Notices</t>
  </si>
  <si>
    <t>Total:</t>
  </si>
  <si>
    <t>Summary:</t>
  </si>
  <si>
    <t>Title:</t>
  </si>
  <si>
    <t>Pallets (pieces)</t>
  </si>
  <si>
    <t>Declared gross</t>
  </si>
  <si>
    <t>Decl. Tara</t>
  </si>
  <si>
    <t>Decl. Net</t>
  </si>
  <si>
    <t>Acc. Tara</t>
  </si>
  <si>
    <t>Accept net</t>
  </si>
  <si>
    <t>Notice of the buyer</t>
  </si>
  <si>
    <t>Ther printig area is declared, please do not change it!</t>
  </si>
  <si>
    <t>The refreshing of the chart is necessary!</t>
  </si>
  <si>
    <t>For the refreshing please save the file under</t>
  </si>
  <si>
    <t>other name. For ex. "Packing_list_01_01_2012"),</t>
  </si>
  <si>
    <t>After close and reopen the file!</t>
  </si>
  <si>
    <t xml:space="preserve">The reopened file contains the parameters and the </t>
  </si>
  <si>
    <t xml:space="preserve">summaries. It is not necessary to print out, you can </t>
  </si>
  <si>
    <t>send it by email to the following adresses.</t>
  </si>
  <si>
    <t>Seller's signature</t>
  </si>
  <si>
    <t>Forwarder's signature</t>
  </si>
  <si>
    <t>Buyer's signature</t>
  </si>
  <si>
    <t>Packing list</t>
  </si>
  <si>
    <t>Al 99,5-99,7 unalloyed wire</t>
  </si>
  <si>
    <t>Al 99,5 unalloyed sheets new or homogen</t>
  </si>
  <si>
    <t>Al 99,0-99,5 unalloyed sheets</t>
  </si>
  <si>
    <t>Al 99,5 unalloyed sheets new or homogen painted</t>
  </si>
  <si>
    <t>Al 99,0-99,5 unalloyed sheets painted</t>
  </si>
  <si>
    <t>Al 99,5 tubes painted</t>
  </si>
  <si>
    <t>Al 99,5 unalloyed offset</t>
  </si>
  <si>
    <t>Al 99,3 offset with paper (max. 5% of paper)</t>
  </si>
  <si>
    <t>6063 AlMgSi0,5 profil homogen</t>
  </si>
  <si>
    <t>6063 AlMgSi0,5 profil homogen painted</t>
  </si>
  <si>
    <t>6063 AlMgSi0,5 profil homogen painted isoprofiles</t>
  </si>
  <si>
    <t>6101 AlMgSi0,5 wire air cable</t>
  </si>
  <si>
    <t>6082 AlMgSi0,5-1 profile-tubes</t>
  </si>
  <si>
    <t>AlMg1Si1 homogen gasballons</t>
  </si>
  <si>
    <t>5754 AlMg1-3 sheet homogen/new</t>
  </si>
  <si>
    <t>AlMg1-5 sheet inhomogen old</t>
  </si>
  <si>
    <t>5754 AlMg3 sheets with foil</t>
  </si>
  <si>
    <t>3003 AlMn1 sheets, tubes</t>
  </si>
  <si>
    <t>3004 AlMn1Mg1 sheets</t>
  </si>
  <si>
    <t>8011 AlFe lemez (min 0,3 mm)</t>
  </si>
  <si>
    <t>8079 AlFe foil</t>
  </si>
  <si>
    <t>8079 AlFe painted foil</t>
  </si>
  <si>
    <t>8011 AlFe painted sheets  (thicker as 0,2mm)</t>
  </si>
  <si>
    <t>Unpainted mix</t>
  </si>
  <si>
    <t>Painted mix (taint tabor)</t>
  </si>
  <si>
    <t>Casting (0 % Fe)</t>
  </si>
  <si>
    <t>Casting (2 % Fe)</t>
  </si>
  <si>
    <t>AlCu coolers</t>
  </si>
  <si>
    <t>UBC</t>
  </si>
  <si>
    <t>Car wheels</t>
  </si>
  <si>
    <t>Darab / Tara kg</t>
  </si>
  <si>
    <t>Összes Összeg / Gross weight kg</t>
  </si>
  <si>
    <t>Összes Összeg / Tara kg</t>
  </si>
  <si>
    <t>Összes Összeg / Net weight kg</t>
  </si>
  <si>
    <t>Összes Összeg / Accepted gross kg</t>
  </si>
  <si>
    <t>Összes Összeg / Accepted tara</t>
  </si>
  <si>
    <t>Összes Összeg / Accepted net kg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</si>
</sst>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dd\-mm\-yyyy"/>
    <numFmt numFmtId="166" formatCode="dd/mm/yyyy"/>
  </numFmts>
  <fonts count="69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color indexed="17"/>
      <name val="Arial"/>
      <family val="2"/>
    </font>
    <font>
      <b/>
      <sz val="11"/>
      <name val="Arial"/>
      <family val="2"/>
    </font>
    <font>
      <sz val="8"/>
      <color indexed="17"/>
      <name val="Arial"/>
      <family val="2"/>
    </font>
    <font>
      <b/>
      <sz val="12"/>
      <name val="Arial"/>
      <family val="2"/>
    </font>
    <font>
      <sz val="6"/>
      <color indexed="17"/>
      <name val="Arial"/>
      <family val="2"/>
    </font>
    <font>
      <b/>
      <sz val="8"/>
      <name val="Arial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9"/>
      <name val="Arial"/>
      <family val="2"/>
    </font>
    <font>
      <i/>
      <sz val="11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sz val="7"/>
      <name val="Arial"/>
      <family val="2"/>
    </font>
    <font>
      <u val="single"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Border="1" applyAlignment="1">
      <alignment horizontal="center"/>
      <protection/>
    </xf>
    <xf numFmtId="0" fontId="1" fillId="0" borderId="0" xfId="46" applyFont="1" applyBorder="1" applyAlignment="1">
      <alignment horizontal="left" vertical="center"/>
      <protection/>
    </xf>
    <xf numFmtId="0" fontId="0" fillId="0" borderId="0" xfId="46" applyBorder="1">
      <alignment/>
      <protection/>
    </xf>
    <xf numFmtId="0" fontId="14" fillId="0" borderId="10" xfId="46" applyFont="1" applyBorder="1" applyAlignment="1">
      <alignment vertical="center" wrapText="1"/>
      <protection/>
    </xf>
    <xf numFmtId="0" fontId="13" fillId="33" borderId="11" xfId="46" applyFont="1" applyFill="1" applyBorder="1" applyAlignment="1">
      <alignment horizontal="center"/>
      <protection/>
    </xf>
    <xf numFmtId="0" fontId="0" fillId="0" borderId="11" xfId="46" applyFont="1" applyBorder="1" applyAlignment="1">
      <alignment horizontal="center"/>
      <protection/>
    </xf>
    <xf numFmtId="0" fontId="0" fillId="0" borderId="0" xfId="46" applyFont="1" applyBorder="1" applyAlignment="1">
      <alignment horizontal="center"/>
      <protection/>
    </xf>
    <xf numFmtId="0" fontId="16" fillId="0" borderId="12" xfId="46" applyFont="1" applyBorder="1" applyAlignment="1">
      <alignment horizontal="center" vertical="center" wrapText="1"/>
      <protection/>
    </xf>
    <xf numFmtId="0" fontId="16" fillId="0" borderId="13" xfId="46" applyFont="1" applyBorder="1" applyAlignment="1">
      <alignment horizontal="center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10" fillId="0" borderId="13" xfId="46" applyFont="1" applyBorder="1" applyAlignment="1">
      <alignment horizontal="center" vertical="center" wrapText="1"/>
      <protection/>
    </xf>
    <xf numFmtId="0" fontId="12" fillId="0" borderId="12" xfId="46" applyFont="1" applyBorder="1" applyAlignment="1">
      <alignment horizontal="center" vertical="center" wrapText="1"/>
      <protection/>
    </xf>
    <xf numFmtId="0" fontId="17" fillId="0" borderId="13" xfId="46" applyFont="1" applyBorder="1" applyAlignment="1">
      <alignment horizontal="center" vertical="center" wrapText="1"/>
      <protection/>
    </xf>
    <xf numFmtId="0" fontId="18" fillId="0" borderId="13" xfId="46" applyFont="1" applyBorder="1" applyAlignment="1">
      <alignment horizontal="center" vertical="center" wrapText="1"/>
      <protection/>
    </xf>
    <xf numFmtId="0" fontId="6" fillId="0" borderId="14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center" vertical="center" wrapText="1"/>
      <protection/>
    </xf>
    <xf numFmtId="0" fontId="6" fillId="0" borderId="15" xfId="46" applyFont="1" applyFill="1" applyBorder="1" applyAlignment="1">
      <alignment horizontal="center" vertical="center" wrapText="1"/>
      <protection/>
    </xf>
    <xf numFmtId="0" fontId="0" fillId="0" borderId="15" xfId="46" applyFont="1" applyBorder="1">
      <alignment/>
      <protection/>
    </xf>
    <xf numFmtId="0" fontId="19" fillId="0" borderId="16" xfId="46" applyFont="1" applyBorder="1">
      <alignment/>
      <protection/>
    </xf>
    <xf numFmtId="0" fontId="20" fillId="0" borderId="17" xfId="46" applyFont="1" applyBorder="1" applyAlignment="1">
      <alignment horizontal="center" vertical="center"/>
      <protection/>
    </xf>
    <xf numFmtId="0" fontId="0" fillId="33" borderId="11" xfId="46" applyFill="1" applyBorder="1">
      <alignment/>
      <protection/>
    </xf>
    <xf numFmtId="0" fontId="13" fillId="33" borderId="11" xfId="46" applyFont="1" applyFill="1" applyBorder="1">
      <alignment/>
      <protection/>
    </xf>
    <xf numFmtId="0" fontId="21" fillId="0" borderId="18" xfId="46" applyFont="1" applyBorder="1" applyAlignment="1">
      <alignment/>
      <protection/>
    </xf>
    <xf numFmtId="0" fontId="20" fillId="33" borderId="17" xfId="46" applyFont="1" applyFill="1" applyBorder="1">
      <alignment/>
      <protection/>
    </xf>
    <xf numFmtId="0" fontId="22" fillId="0" borderId="11" xfId="46" applyFont="1" applyBorder="1">
      <alignment/>
      <protection/>
    </xf>
    <xf numFmtId="0" fontId="23" fillId="0" borderId="19" xfId="46" applyFont="1" applyBorder="1" applyAlignment="1">
      <alignment/>
      <protection/>
    </xf>
    <xf numFmtId="0" fontId="20" fillId="33" borderId="11" xfId="46" applyFont="1" applyFill="1" applyBorder="1">
      <alignment/>
      <protection/>
    </xf>
    <xf numFmtId="0" fontId="20" fillId="33" borderId="20" xfId="46" applyFont="1" applyFill="1" applyBorder="1">
      <alignment/>
      <protection/>
    </xf>
    <xf numFmtId="0" fontId="0" fillId="0" borderId="16" xfId="46" applyBorder="1">
      <alignment/>
      <protection/>
    </xf>
    <xf numFmtId="0" fontId="20" fillId="0" borderId="21" xfId="46" applyFont="1" applyBorder="1" applyAlignment="1">
      <alignment horizontal="center" vertical="center"/>
      <protection/>
    </xf>
    <xf numFmtId="0" fontId="0" fillId="33" borderId="15" xfId="46" applyFill="1" applyBorder="1">
      <alignment/>
      <protection/>
    </xf>
    <xf numFmtId="0" fontId="0" fillId="0" borderId="15" xfId="46" applyFont="1" applyBorder="1" applyAlignment="1">
      <alignment horizontal="center"/>
      <protection/>
    </xf>
    <xf numFmtId="0" fontId="13" fillId="33" borderId="15" xfId="46" applyFont="1" applyFill="1" applyBorder="1" applyAlignment="1">
      <alignment horizontal="center"/>
      <protection/>
    </xf>
    <xf numFmtId="0" fontId="13" fillId="33" borderId="15" xfId="46" applyFont="1" applyFill="1" applyBorder="1">
      <alignment/>
      <protection/>
    </xf>
    <xf numFmtId="0" fontId="21" fillId="0" borderId="22" xfId="46" applyFont="1" applyBorder="1" applyAlignment="1">
      <alignment/>
      <protection/>
    </xf>
    <xf numFmtId="0" fontId="20" fillId="33" borderId="21" xfId="46" applyFont="1" applyFill="1" applyBorder="1">
      <alignment/>
      <protection/>
    </xf>
    <xf numFmtId="0" fontId="22" fillId="0" borderId="15" xfId="46" applyFont="1" applyBorder="1">
      <alignment/>
      <protection/>
    </xf>
    <xf numFmtId="0" fontId="23" fillId="0" borderId="23" xfId="46" applyFont="1" applyBorder="1" applyAlignment="1">
      <alignment/>
      <protection/>
    </xf>
    <xf numFmtId="0" fontId="20" fillId="33" borderId="15" xfId="46" applyFont="1" applyFill="1" applyBorder="1">
      <alignment/>
      <protection/>
    </xf>
    <xf numFmtId="0" fontId="20" fillId="33" borderId="24" xfId="46" applyFont="1" applyFill="1" applyBorder="1">
      <alignment/>
      <protection/>
    </xf>
    <xf numFmtId="0" fontId="0" fillId="0" borderId="0" xfId="0" applyNumberFormat="1" applyBorder="1" applyAlignment="1">
      <alignment/>
    </xf>
    <xf numFmtId="0" fontId="20" fillId="0" borderId="12" xfId="46" applyFont="1" applyBorder="1" applyAlignment="1">
      <alignment horizontal="center" vertical="center"/>
      <protection/>
    </xf>
    <xf numFmtId="0" fontId="0" fillId="33" borderId="13" xfId="46" applyFill="1" applyBorder="1">
      <alignment/>
      <protection/>
    </xf>
    <xf numFmtId="0" fontId="0" fillId="0" borderId="13" xfId="46" applyFont="1" applyBorder="1" applyAlignment="1">
      <alignment horizontal="center"/>
      <protection/>
    </xf>
    <xf numFmtId="0" fontId="13" fillId="33" borderId="25" xfId="46" applyFont="1" applyFill="1" applyBorder="1" applyAlignment="1">
      <alignment horizontal="center"/>
      <protection/>
    </xf>
    <xf numFmtId="0" fontId="13" fillId="33" borderId="13" xfId="46" applyFont="1" applyFill="1" applyBorder="1">
      <alignment/>
      <protection/>
    </xf>
    <xf numFmtId="0" fontId="21" fillId="0" borderId="26" xfId="46" applyFont="1" applyBorder="1" applyAlignment="1">
      <alignment/>
      <protection/>
    </xf>
    <xf numFmtId="0" fontId="20" fillId="33" borderId="12" xfId="46" applyFont="1" applyFill="1" applyBorder="1">
      <alignment/>
      <protection/>
    </xf>
    <xf numFmtId="0" fontId="22" fillId="0" borderId="13" xfId="46" applyFont="1" applyBorder="1">
      <alignment/>
      <protection/>
    </xf>
    <xf numFmtId="0" fontId="23" fillId="0" borderId="25" xfId="46" applyFont="1" applyBorder="1" applyAlignment="1">
      <alignment/>
      <protection/>
    </xf>
    <xf numFmtId="0" fontId="20" fillId="33" borderId="13" xfId="46" applyFont="1" applyFill="1" applyBorder="1">
      <alignment/>
      <protection/>
    </xf>
    <xf numFmtId="0" fontId="20" fillId="33" borderId="14" xfId="46" applyFont="1" applyFill="1" applyBorder="1">
      <alignment/>
      <protection/>
    </xf>
    <xf numFmtId="0" fontId="24" fillId="0" borderId="27" xfId="46" applyFont="1" applyBorder="1">
      <alignment/>
      <protection/>
    </xf>
    <xf numFmtId="0" fontId="1" fillId="0" borderId="28" xfId="46" applyFont="1" applyBorder="1" applyAlignment="1">
      <alignment horizontal="center"/>
      <protection/>
    </xf>
    <xf numFmtId="0" fontId="1" fillId="0" borderId="28" xfId="46" applyFont="1" applyBorder="1">
      <alignment/>
      <protection/>
    </xf>
    <xf numFmtId="0" fontId="1" fillId="0" borderId="28" xfId="46" applyFont="1" applyBorder="1" applyProtection="1">
      <alignment/>
      <protection/>
    </xf>
    <xf numFmtId="0" fontId="25" fillId="0" borderId="28" xfId="46" applyFont="1" applyBorder="1">
      <alignment/>
      <protection/>
    </xf>
    <xf numFmtId="0" fontId="26" fillId="0" borderId="29" xfId="46" applyFont="1" applyBorder="1">
      <alignment/>
      <protection/>
    </xf>
    <xf numFmtId="0" fontId="18" fillId="0" borderId="30" xfId="46" applyFont="1" applyBorder="1" applyAlignment="1">
      <alignment horizontal="center" vertical="center" wrapText="1"/>
      <protection/>
    </xf>
    <xf numFmtId="0" fontId="18" fillId="0" borderId="31" xfId="46" applyFont="1" applyBorder="1" applyAlignment="1">
      <alignment horizontal="center" vertical="center" wrapText="1"/>
      <protection/>
    </xf>
    <xf numFmtId="0" fontId="19" fillId="0" borderId="32" xfId="46" applyFont="1" applyBorder="1" applyAlignment="1">
      <alignment vertical="center" wrapText="1"/>
      <protection/>
    </xf>
    <xf numFmtId="0" fontId="1" fillId="0" borderId="11" xfId="46" applyFont="1" applyBorder="1">
      <alignment/>
      <protection/>
    </xf>
    <xf numFmtId="0" fontId="1" fillId="0" borderId="11" xfId="46" applyFont="1" applyBorder="1" applyAlignment="1">
      <alignment horizontal="center"/>
      <protection/>
    </xf>
    <xf numFmtId="0" fontId="1" fillId="0" borderId="11" xfId="46" applyFont="1" applyBorder="1" applyProtection="1">
      <alignment/>
      <protection/>
    </xf>
    <xf numFmtId="0" fontId="19" fillId="0" borderId="33" xfId="46" applyFont="1" applyBorder="1" applyAlignment="1">
      <alignment vertical="center" wrapText="1"/>
      <protection/>
    </xf>
    <xf numFmtId="0" fontId="1" fillId="0" borderId="21" xfId="46" applyFont="1" applyBorder="1">
      <alignment/>
      <protection/>
    </xf>
    <xf numFmtId="0" fontId="1" fillId="0" borderId="15" xfId="46" applyFont="1" applyBorder="1">
      <alignment/>
      <protection/>
    </xf>
    <xf numFmtId="0" fontId="1" fillId="0" borderId="15" xfId="46" applyFont="1" applyBorder="1" applyAlignment="1">
      <alignment horizontal="center"/>
      <protection/>
    </xf>
    <xf numFmtId="0" fontId="1" fillId="0" borderId="15" xfId="46" applyFont="1" applyBorder="1" applyProtection="1">
      <alignment/>
      <protection/>
    </xf>
    <xf numFmtId="0" fontId="1" fillId="0" borderId="12" xfId="46" applyFont="1" applyBorder="1">
      <alignment/>
      <protection/>
    </xf>
    <xf numFmtId="0" fontId="1" fillId="0" borderId="34" xfId="46" applyFont="1" applyBorder="1">
      <alignment/>
      <protection/>
    </xf>
    <xf numFmtId="0" fontId="1" fillId="0" borderId="30" xfId="46" applyFont="1" applyBorder="1">
      <alignment/>
      <protection/>
    </xf>
    <xf numFmtId="0" fontId="1" fillId="0" borderId="31" xfId="46" applyFont="1" applyBorder="1" applyAlignment="1">
      <alignment horizontal="center"/>
      <protection/>
    </xf>
    <xf numFmtId="0" fontId="1" fillId="0" borderId="31" xfId="46" applyFont="1" applyBorder="1">
      <alignment/>
      <protection/>
    </xf>
    <xf numFmtId="0" fontId="1" fillId="0" borderId="31" xfId="46" applyFont="1" applyBorder="1" applyProtection="1">
      <alignment/>
      <protection/>
    </xf>
    <xf numFmtId="0" fontId="1" fillId="0" borderId="35" xfId="46" applyFont="1" applyBorder="1">
      <alignment/>
      <protection/>
    </xf>
    <xf numFmtId="0" fontId="27" fillId="0" borderId="15" xfId="50" applyNumberFormat="1" applyFont="1" applyFill="1" applyBorder="1" applyAlignment="1" applyProtection="1">
      <alignment horizontal="center"/>
      <protection/>
    </xf>
    <xf numFmtId="0" fontId="0" fillId="0" borderId="36" xfId="46" applyBorder="1">
      <alignment/>
      <protection/>
    </xf>
    <xf numFmtId="0" fontId="6" fillId="0" borderId="0" xfId="46" applyFont="1" applyAlignment="1">
      <alignment horizontal="center" vertical="center"/>
      <protection/>
    </xf>
    <xf numFmtId="0" fontId="6" fillId="0" borderId="37" xfId="46" applyFont="1" applyBorder="1" applyAlignment="1">
      <alignment horizontal="center" vertical="center"/>
      <protection/>
    </xf>
    <xf numFmtId="0" fontId="1" fillId="0" borderId="0" xfId="46" applyFont="1" applyAlignment="1">
      <alignment horizontal="center"/>
      <protection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0" fontId="0" fillId="0" borderId="15" xfId="0" applyNumberFormat="1" applyBorder="1" applyAlignment="1">
      <alignment/>
    </xf>
    <xf numFmtId="0" fontId="31" fillId="0" borderId="42" xfId="46" applyFont="1" applyBorder="1" applyAlignment="1">
      <alignment horizontal="center" vertical="center" wrapText="1"/>
      <protection/>
    </xf>
    <xf numFmtId="0" fontId="17" fillId="0" borderId="31" xfId="46" applyFont="1" applyBorder="1" applyAlignment="1">
      <alignment horizontal="center" vertical="center" wrapText="1"/>
      <protection/>
    </xf>
    <xf numFmtId="0" fontId="6" fillId="0" borderId="33" xfId="46" applyFont="1" applyBorder="1" applyAlignment="1">
      <alignment vertical="center" wrapText="1"/>
      <protection/>
    </xf>
    <xf numFmtId="0" fontId="6" fillId="0" borderId="33" xfId="46" applyFont="1" applyBorder="1" applyAlignment="1">
      <alignment horizontal="center" vertical="center" wrapText="1"/>
      <protection/>
    </xf>
    <xf numFmtId="0" fontId="19" fillId="0" borderId="33" xfId="46" applyFont="1" applyBorder="1" applyAlignment="1">
      <alignment horizontal="center" vertical="center" wrapText="1"/>
      <protection/>
    </xf>
    <xf numFmtId="0" fontId="6" fillId="0" borderId="33" xfId="46" applyNumberFormat="1" applyFont="1" applyBorder="1" applyAlignment="1">
      <alignment vertical="center" wrapText="1"/>
      <protection/>
    </xf>
    <xf numFmtId="0" fontId="68" fillId="0" borderId="17" xfId="46" applyFont="1" applyBorder="1">
      <alignment/>
      <protection/>
    </xf>
    <xf numFmtId="0" fontId="13" fillId="0" borderId="38" xfId="46" applyFont="1" applyFill="1" applyBorder="1" applyAlignment="1">
      <alignment horizontal="center" vertical="center" wrapText="1"/>
      <protection/>
    </xf>
    <xf numFmtId="0" fontId="13" fillId="0" borderId="37" xfId="46" applyFont="1" applyFill="1" applyBorder="1" applyAlignment="1">
      <alignment horizontal="center" vertical="center" wrapText="1"/>
      <protection/>
    </xf>
    <xf numFmtId="0" fontId="13" fillId="0" borderId="43" xfId="46" applyFont="1" applyFill="1" applyBorder="1" applyAlignment="1">
      <alignment horizontal="center" vertical="center" wrapText="1"/>
      <protection/>
    </xf>
    <xf numFmtId="0" fontId="13" fillId="0" borderId="44" xfId="46" applyFont="1" applyFill="1" applyBorder="1" applyAlignment="1">
      <alignment horizontal="center" vertical="center" wrapText="1"/>
      <protection/>
    </xf>
    <xf numFmtId="0" fontId="13" fillId="0" borderId="36" xfId="46" applyFont="1" applyFill="1" applyBorder="1" applyAlignment="1">
      <alignment horizontal="center" vertical="center" wrapText="1"/>
      <protection/>
    </xf>
    <xf numFmtId="0" fontId="13" fillId="0" borderId="45" xfId="46" applyFont="1" applyFill="1" applyBorder="1" applyAlignment="1">
      <alignment horizontal="center" vertical="center" wrapText="1"/>
      <protection/>
    </xf>
    <xf numFmtId="0" fontId="2" fillId="0" borderId="28" xfId="46" applyFont="1" applyBorder="1" applyAlignment="1">
      <alignment horizontal="left" vertical="center"/>
      <protection/>
    </xf>
    <xf numFmtId="0" fontId="3" fillId="0" borderId="46" xfId="46" applyFont="1" applyBorder="1" applyAlignment="1">
      <alignment horizontal="left" vertical="center"/>
      <protection/>
    </xf>
    <xf numFmtId="0" fontId="4" fillId="33" borderId="28" xfId="46" applyFont="1" applyFill="1" applyBorder="1" applyAlignment="1">
      <alignment horizontal="center" vertical="center" wrapText="1"/>
      <protection/>
    </xf>
    <xf numFmtId="0" fontId="5" fillId="0" borderId="28" xfId="46" applyFont="1" applyBorder="1" applyAlignment="1">
      <alignment horizontal="left" vertical="center"/>
      <protection/>
    </xf>
    <xf numFmtId="0" fontId="6" fillId="0" borderId="47" xfId="46" applyFont="1" applyBorder="1" applyAlignment="1">
      <alignment/>
      <protection/>
    </xf>
    <xf numFmtId="0" fontId="6" fillId="0" borderId="48" xfId="46" applyFont="1" applyBorder="1" applyAlignment="1">
      <alignment horizontal="left"/>
      <protection/>
    </xf>
    <xf numFmtId="0" fontId="7" fillId="0" borderId="28" xfId="46" applyFont="1" applyBorder="1" applyAlignment="1">
      <alignment horizontal="left" vertical="center"/>
      <protection/>
    </xf>
    <xf numFmtId="166" fontId="1" fillId="0" borderId="28" xfId="46" applyNumberFormat="1" applyFont="1" applyBorder="1" applyAlignment="1">
      <alignment horizontal="center" vertical="center"/>
      <protection/>
    </xf>
    <xf numFmtId="0" fontId="8" fillId="0" borderId="34" xfId="46" applyFont="1" applyBorder="1" applyAlignment="1">
      <alignment horizontal="left" vertical="center"/>
      <protection/>
    </xf>
    <xf numFmtId="0" fontId="8" fillId="0" borderId="49" xfId="46" applyFont="1" applyBorder="1" applyAlignment="1">
      <alignment horizontal="left" vertical="center"/>
      <protection/>
    </xf>
    <xf numFmtId="0" fontId="9" fillId="0" borderId="28" xfId="46" applyFont="1" applyBorder="1" applyAlignment="1">
      <alignment horizontal="left"/>
      <protection/>
    </xf>
    <xf numFmtId="0" fontId="10" fillId="0" borderId="28" xfId="46" applyFont="1" applyBorder="1" applyAlignment="1">
      <alignment horizontal="left" vertical="center" wrapText="1"/>
      <protection/>
    </xf>
    <xf numFmtId="0" fontId="1" fillId="0" borderId="28" xfId="46" applyFont="1" applyBorder="1" applyAlignment="1">
      <alignment horizontal="center" vertical="center"/>
      <protection/>
    </xf>
    <xf numFmtId="0" fontId="11" fillId="0" borderId="0" xfId="46" applyFont="1" applyBorder="1" applyAlignment="1">
      <alignment horizontal="center" vertical="center" wrapText="1"/>
      <protection/>
    </xf>
    <xf numFmtId="0" fontId="8" fillId="0" borderId="28" xfId="46" applyFont="1" applyBorder="1" applyAlignment="1">
      <alignment horizontal="left" vertical="center"/>
      <protection/>
    </xf>
    <xf numFmtId="0" fontId="12" fillId="0" borderId="28" xfId="46" applyFont="1" applyBorder="1" applyAlignment="1">
      <alignment horizontal="left" vertical="center" wrapText="1"/>
      <protection/>
    </xf>
    <xf numFmtId="0" fontId="1" fillId="0" borderId="46" xfId="46" applyFont="1" applyBorder="1" applyAlignment="1">
      <alignment horizontal="center" vertical="center"/>
      <protection/>
    </xf>
    <xf numFmtId="0" fontId="13" fillId="0" borderId="46" xfId="46" applyFont="1" applyBorder="1" applyAlignment="1">
      <alignment horizontal="left" vertical="center"/>
      <protection/>
    </xf>
    <xf numFmtId="0" fontId="10" fillId="0" borderId="34" xfId="46" applyFont="1" applyBorder="1" applyAlignment="1">
      <alignment horizontal="left" vertical="center" wrapText="1"/>
      <protection/>
    </xf>
    <xf numFmtId="0" fontId="12" fillId="0" borderId="28" xfId="46" applyFont="1" applyBorder="1" applyAlignment="1">
      <alignment horizontal="left" vertical="center"/>
      <protection/>
    </xf>
    <xf numFmtId="0" fontId="9" fillId="0" borderId="48" xfId="46" applyFont="1" applyBorder="1" applyAlignment="1">
      <alignment horizontal="left" vertical="center"/>
      <protection/>
    </xf>
    <xf numFmtId="0" fontId="1" fillId="0" borderId="48" xfId="46" applyFont="1" applyBorder="1" applyAlignment="1">
      <alignment horizontal="left" vertical="center"/>
      <protection/>
    </xf>
    <xf numFmtId="0" fontId="9" fillId="0" borderId="28" xfId="46" applyFont="1" applyBorder="1" applyAlignment="1">
      <alignment horizontal="center" vertical="center"/>
      <protection/>
    </xf>
    <xf numFmtId="166" fontId="15" fillId="0" borderId="28" xfId="46" applyNumberFormat="1" applyFont="1" applyBorder="1" applyAlignment="1">
      <alignment horizontal="center" vertical="center"/>
      <protection/>
    </xf>
    <xf numFmtId="0" fontId="0" fillId="0" borderId="11" xfId="46" applyFont="1" applyBorder="1" applyAlignment="1">
      <alignment horizontal="center"/>
      <protection/>
    </xf>
    <xf numFmtId="0" fontId="0" fillId="0" borderId="50" xfId="46" applyFont="1" applyBorder="1" applyAlignment="1">
      <alignment horizontal="center"/>
      <protection/>
    </xf>
    <xf numFmtId="0" fontId="0" fillId="0" borderId="51" xfId="46" applyFont="1" applyBorder="1" applyAlignment="1">
      <alignment horizontal="center"/>
      <protection/>
    </xf>
    <xf numFmtId="0" fontId="0" fillId="0" borderId="16" xfId="46" applyBorder="1" applyAlignment="1">
      <alignment horizontal="center"/>
      <protection/>
    </xf>
    <xf numFmtId="0" fontId="0" fillId="0" borderId="52" xfId="46" applyBorder="1" applyAlignment="1">
      <alignment horizontal="center"/>
      <protection/>
    </xf>
    <xf numFmtId="0" fontId="1" fillId="0" borderId="28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 vertical="center" wrapText="1"/>
      <protection/>
    </xf>
    <xf numFmtId="0" fontId="1" fillId="0" borderId="53" xfId="46" applyFont="1" applyBorder="1" applyAlignment="1">
      <alignment horizontal="left"/>
      <protection/>
    </xf>
    <xf numFmtId="0" fontId="18" fillId="0" borderId="54" xfId="46" applyFont="1" applyBorder="1" applyAlignment="1">
      <alignment horizontal="center" vertical="center" wrapText="1"/>
      <protection/>
    </xf>
    <xf numFmtId="0" fontId="18" fillId="0" borderId="49" xfId="46" applyFont="1" applyBorder="1" applyAlignment="1">
      <alignment horizontal="center" vertical="center" wrapText="1"/>
      <protection/>
    </xf>
    <xf numFmtId="0" fontId="0" fillId="0" borderId="50" xfId="46" applyBorder="1" applyAlignment="1">
      <alignment horizontal="center"/>
      <protection/>
    </xf>
    <xf numFmtId="0" fontId="0" fillId="0" borderId="51" xfId="46" applyBorder="1" applyAlignment="1">
      <alignment horizontal="center"/>
      <protection/>
    </xf>
    <xf numFmtId="0" fontId="0" fillId="0" borderId="42" xfId="46" applyBorder="1" applyAlignment="1">
      <alignment horizontal="center"/>
      <protection/>
    </xf>
    <xf numFmtId="0" fontId="0" fillId="0" borderId="55" xfId="46" applyBorder="1" applyAlignment="1">
      <alignment horizontal="center"/>
      <protection/>
    </xf>
    <xf numFmtId="0" fontId="6" fillId="0" borderId="37" xfId="46" applyFont="1" applyBorder="1" applyAlignment="1">
      <alignment horizont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dattündércím" xfId="33"/>
    <cellStyle name="Adattündér-eredmény" xfId="34"/>
    <cellStyle name="Adattündérérték" xfId="35"/>
    <cellStyle name="Adattündér-kategória" xfId="36"/>
    <cellStyle name="Adattündérmező" xfId="37"/>
    <cellStyle name="Adattündérsarok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Normal" xfId="46"/>
    <cellStyle name="Comma" xfId="47"/>
    <cellStyle name="Comma [0]" xfId="48"/>
    <cellStyle name="Figyelmeztetés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B12:K42" sheet="Munkalap"/>
  </cacheSource>
  <cacheFields count="10">
    <cacheField name="NoNo:">
      <sharedItems containsSemiMixedTypes="0" containsString="0" containsMixedTypes="0" containsNumber="1" containsInteger="1"/>
    </cacheField>
    <cacheField name="Article No:">
      <sharedItems containsMixedTypes="1" containsNumber="1" containsInteger="1" count="3">
        <s v=""/>
        <n v="20101070"/>
        <n v="20101050"/>
      </sharedItems>
    </cacheField>
    <cacheField name="Customs tariff No">
      <sharedItems containsMixedTypes="0"/>
    </cacheField>
    <cacheField name="No of pallett:">
      <sharedItems containsMixedTypes="0"/>
    </cacheField>
    <cacheField name="Gross weight kg">
      <sharedItems containsMixedTypes="0"/>
    </cacheField>
    <cacheField name="Tara kg">
      <sharedItems containsMixedTypes="0"/>
    </cacheField>
    <cacheField name="Net weight kg">
      <sharedItems containsMixedTypes="0"/>
    </cacheField>
    <cacheField name="Accepted gross kg">
      <sharedItems containsMixedTypes="0"/>
    </cacheField>
    <cacheField name="Accepted tara">
      <sharedItems containsMixedTypes="0"/>
    </cacheField>
    <cacheField name="Accepted net kg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1" cacheId="1" dataOnRows="1" applyNumberFormats="0" applyBorderFormats="0" applyFontFormats="0" applyPatternFormats="0" applyAlignmentFormats="0" applyWidthHeightFormats="0" dataCaption="Adatok" showMissing="1" preserveFormatting="1" useAutoFormatting="1" colGrandTotals="0" itemPrintTitles="1" compactData="0" updatedVersion="2" indent="0" showMemberPropertyTips="1">
  <location ref="N15:P18" firstHeaderRow="1" firstDataRow="1" firstDataCol="2"/>
  <pivotFields count="10">
    <pivotField compact="0" outline="0" subtotalTop="0" showAll="0" defaultSubtotal="0"/>
    <pivotField axis="axisRow" compact="0" outline="0" subtotalTop="0" showAll="0" defaultSubtotal="0">
      <items count="3">
        <item h="1" x="0"/>
        <item m="1" x="1"/>
        <item m="1" x="2"/>
      </items>
    </pivotField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2">
    <field x="1"/>
    <field x="-2"/>
  </rowFields>
  <rowItems count="3">
    <i t="grand">
      <x/>
    </i>
    <i t="grand" i="1">
      <x v="1"/>
    </i>
    <i t="grand" i="2">
      <x v="2"/>
    </i>
  </rowItems>
  <colItems count="1">
    <i/>
  </colItems>
  <dataFields count="3">
    <dataField name="?sszeg / Gross weight kg" fld="4" baseField="0" baseItem="0"/>
    <dataField name="?sszeg / Tara kg" fld="5" baseField="0" baseItem="0"/>
    <dataField name="?sszeg / Net weight kg" fld="6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imutatás6" cacheId="1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T15:U17" firstHeaderRow="2" firstDataRow="2" firstDataCol="1"/>
  <pivotFields count="10">
    <pivotField compact="0" outline="0" subtotalTop="0" showAll="0" defaultSubtotal="0"/>
    <pivotField axis="axisRow" compact="0" outline="0" subtotalTop="0" showAll="0" defaultSubtotal="0">
      <items count="3">
        <item h="1" x="0"/>
        <item m="1" x="1"/>
        <item m="1" x="2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1"/>
  </rowFields>
  <rowItems count="1">
    <i t="grand">
      <x/>
    </i>
  </rowItems>
  <colItems count="1">
    <i/>
  </colItems>
  <dataFields count="1">
    <dataField name="Darab / Tara kg" fld="5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imutatás2" cacheId="1" dataOnRows="1" applyNumberFormats="0" applyBorderFormats="0" applyFontFormats="0" applyPatternFormats="0" applyAlignmentFormats="0" applyWidthHeightFormats="0" dataCaption="Adatok" showMissing="1" preserveFormatting="1" useAutoFormatting="1" colGrandTotals="0" itemPrintTitles="1" compactData="0" updatedVersion="2" indent="0" showMemberPropertyTips="1">
  <location ref="Q15:S18" firstHeaderRow="1" firstDataRow="1" firstDataCol="2"/>
  <pivotFields count="10">
    <pivotField compact="0" outline="0" subtotalTop="0" showAll="0" defaultSubtotal="0"/>
    <pivotField axis="axisRow" compact="0" outline="0" subtotalTop="0" showAll="0" defaultSubtotal="0">
      <items count="3">
        <item h="1" x="0"/>
        <item m="1" x="1"/>
        <item m="1" x="2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1"/>
    <field x="-2"/>
  </rowFields>
  <rowItems count="3">
    <i t="grand">
      <x/>
    </i>
    <i t="grand" i="1">
      <x v="1"/>
    </i>
    <i t="grand" i="2">
      <x v="2"/>
    </i>
  </rowItems>
  <colItems count="1">
    <i/>
  </colItems>
  <dataFields count="3">
    <dataField name="?sszeg / Accepted gross kg" fld="7" baseField="0" baseItem="0"/>
    <dataField name="?sszeg / Accepted tara" fld="8" baseField="0" baseItem="0"/>
    <dataField name="?sszeg / Accepted net kg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re@martinmetals.eu" TargetMode="External" /><Relationship Id="rId2" Type="http://schemas.openxmlformats.org/officeDocument/2006/relationships/hyperlink" Target="mailto:office@martinmetals.eu" TargetMode="Externa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Relationship Id="rId5" Type="http://schemas.openxmlformats.org/officeDocument/2006/relationships/pivotTable" Target="../pivotTables/pivotTable2.xml" /><Relationship Id="rId6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7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8.7109375" defaultRowHeight="12.75" customHeight="1"/>
  <cols>
    <col min="1" max="1" width="37.8515625" style="1" customWidth="1"/>
    <col min="2" max="2" width="4.28125" style="1" customWidth="1"/>
    <col min="3" max="3" width="10.140625" style="1" customWidth="1"/>
    <col min="4" max="4" width="10.421875" style="1" customWidth="1"/>
    <col min="5" max="5" width="6.00390625" style="1" customWidth="1"/>
    <col min="6" max="6" width="8.28125" style="1" customWidth="1"/>
    <col min="7" max="7" width="5.421875" style="1" customWidth="1"/>
    <col min="8" max="8" width="6.7109375" style="1" customWidth="1"/>
    <col min="9" max="9" width="7.8515625" style="1" customWidth="1"/>
    <col min="10" max="10" width="6.00390625" style="1" customWidth="1"/>
    <col min="11" max="11" width="7.00390625" style="1" customWidth="1"/>
    <col min="12" max="13" width="15.28125" style="1" customWidth="1"/>
    <col min="14" max="14" width="23.00390625" style="1" hidden="1" customWidth="1"/>
    <col min="15" max="15" width="9.140625" style="1" hidden="1" customWidth="1"/>
    <col min="16" max="16" width="9.421875" style="1" hidden="1" customWidth="1"/>
    <col min="17" max="17" width="15.28125" style="1" hidden="1" customWidth="1"/>
    <col min="18" max="18" width="9.140625" style="1" hidden="1" customWidth="1"/>
    <col min="19" max="19" width="9.421875" style="1" hidden="1" customWidth="1"/>
    <col min="20" max="20" width="13.8515625" style="1" hidden="1" customWidth="1"/>
    <col min="21" max="21" width="9.421875" style="1" hidden="1" customWidth="1"/>
    <col min="22" max="27" width="8.7109375" style="1" hidden="1" customWidth="1"/>
    <col min="28" max="28" width="14.8515625" style="1" customWidth="1"/>
    <col min="29" max="30" width="12.7109375" style="1" customWidth="1"/>
    <col min="31" max="31" width="21.421875" style="1" customWidth="1"/>
    <col min="32" max="32" width="6.00390625" style="1" customWidth="1"/>
    <col min="33" max="33" width="11.57421875" style="1" customWidth="1"/>
    <col min="34" max="34" width="9.421875" style="1" customWidth="1"/>
    <col min="35" max="35" width="10.00390625" style="1" customWidth="1"/>
    <col min="36" max="36" width="20.7109375" style="1" customWidth="1"/>
    <col min="37" max="37" width="6.00390625" style="1" customWidth="1"/>
    <col min="38" max="38" width="9.421875" style="1" customWidth="1"/>
    <col min="39" max="42" width="12.7109375" style="1" customWidth="1"/>
    <col min="43" max="43" width="10.28125" style="1" customWidth="1"/>
    <col min="44" max="16384" width="8.7109375" style="1" customWidth="1"/>
  </cols>
  <sheetData>
    <row r="1" spans="2:21" ht="18.75" customHeight="1" thickBot="1">
      <c r="B1" s="105" t="s">
        <v>18</v>
      </c>
      <c r="C1" s="105"/>
      <c r="D1" s="106" t="s">
        <v>0</v>
      </c>
      <c r="E1" s="106"/>
      <c r="F1" s="106"/>
      <c r="G1" s="106"/>
      <c r="H1" s="106"/>
      <c r="I1" s="107" t="s">
        <v>71</v>
      </c>
      <c r="J1" s="107"/>
      <c r="K1" s="107"/>
      <c r="L1" s="107"/>
      <c r="M1" s="107"/>
      <c r="N1" s="2"/>
      <c r="O1" s="2"/>
      <c r="P1" s="2"/>
      <c r="Q1" s="2"/>
      <c r="R1" s="2"/>
      <c r="S1" s="2"/>
      <c r="T1" s="2"/>
      <c r="U1" s="2"/>
    </row>
    <row r="2" spans="2:21" ht="12.75" customHeight="1" thickBot="1">
      <c r="B2" s="108" t="s">
        <v>19</v>
      </c>
      <c r="C2" s="108"/>
      <c r="D2" s="109" t="s">
        <v>1</v>
      </c>
      <c r="E2" s="109"/>
      <c r="F2" s="109"/>
      <c r="G2" s="109"/>
      <c r="H2" s="109"/>
      <c r="I2" s="107"/>
      <c r="J2" s="107"/>
      <c r="K2" s="107"/>
      <c r="L2" s="107"/>
      <c r="M2" s="107"/>
      <c r="N2" s="2"/>
      <c r="O2" s="2"/>
      <c r="P2" s="2"/>
      <c r="Q2" s="2"/>
      <c r="R2" s="2"/>
      <c r="S2" s="2"/>
      <c r="T2" s="2"/>
      <c r="U2" s="2"/>
    </row>
    <row r="3" spans="2:21" ht="11.25" customHeight="1" thickBot="1">
      <c r="B3" s="108" t="s">
        <v>20</v>
      </c>
      <c r="C3" s="108"/>
      <c r="D3" s="110" t="s">
        <v>2</v>
      </c>
      <c r="E3" s="110"/>
      <c r="F3" s="110"/>
      <c r="G3" s="110"/>
      <c r="H3" s="110"/>
      <c r="I3" s="111" t="s">
        <v>28</v>
      </c>
      <c r="J3" s="111"/>
      <c r="K3" s="112">
        <f ca="1">TODAY()</f>
        <v>41175</v>
      </c>
      <c r="L3" s="112"/>
      <c r="M3" s="112"/>
      <c r="N3" s="2"/>
      <c r="O3" s="2"/>
      <c r="P3" s="2"/>
      <c r="Q3" s="2"/>
      <c r="R3" s="2"/>
      <c r="S3" s="2"/>
      <c r="T3" s="2"/>
      <c r="U3" s="2"/>
    </row>
    <row r="4" spans="2:21" ht="12.75" customHeight="1" thickBot="1">
      <c r="B4" s="113" t="s">
        <v>21</v>
      </c>
      <c r="C4" s="114"/>
      <c r="D4" s="115" t="s">
        <v>22</v>
      </c>
      <c r="E4" s="115"/>
      <c r="F4" s="115"/>
      <c r="G4" s="115"/>
      <c r="H4" s="115"/>
      <c r="I4" s="116" t="s">
        <v>41</v>
      </c>
      <c r="J4" s="116"/>
      <c r="K4" s="117"/>
      <c r="L4" s="117"/>
      <c r="M4" s="117"/>
      <c r="N4" s="2"/>
      <c r="O4" s="2"/>
      <c r="P4" s="2"/>
      <c r="Q4" s="2"/>
      <c r="R4" s="2"/>
      <c r="S4" s="2"/>
      <c r="T4" s="2"/>
      <c r="U4" s="2"/>
    </row>
    <row r="5" spans="1:21" ht="13.5" customHeight="1" thickBot="1">
      <c r="A5" s="118" t="s">
        <v>17</v>
      </c>
      <c r="B5" s="119" t="s">
        <v>23</v>
      </c>
      <c r="C5" s="119"/>
      <c r="D5" s="115" t="s">
        <v>24</v>
      </c>
      <c r="E5" s="115"/>
      <c r="F5" s="115"/>
      <c r="G5" s="115"/>
      <c r="H5" s="115"/>
      <c r="I5" s="120" t="s">
        <v>42</v>
      </c>
      <c r="J5" s="120"/>
      <c r="K5" s="121"/>
      <c r="L5" s="121"/>
      <c r="M5" s="121"/>
      <c r="N5" s="2"/>
      <c r="O5" s="2"/>
      <c r="P5" s="2"/>
      <c r="Q5" s="2"/>
      <c r="R5" s="2"/>
      <c r="S5" s="2"/>
      <c r="T5" s="2"/>
      <c r="U5" s="2"/>
    </row>
    <row r="6" spans="1:21" ht="18" customHeight="1" thickBot="1">
      <c r="A6" s="118"/>
      <c r="B6" s="111" t="s">
        <v>25</v>
      </c>
      <c r="C6" s="111"/>
      <c r="D6" s="122"/>
      <c r="E6" s="122"/>
      <c r="F6" s="122"/>
      <c r="G6" s="122"/>
      <c r="H6" s="122"/>
      <c r="I6" s="123" t="s">
        <v>43</v>
      </c>
      <c r="J6" s="123"/>
      <c r="K6" s="122"/>
      <c r="L6" s="122"/>
      <c r="M6" s="122"/>
      <c r="N6" s="3"/>
      <c r="O6" s="3"/>
      <c r="P6" s="3"/>
      <c r="Q6" s="3"/>
      <c r="R6" s="3"/>
      <c r="S6" s="3"/>
      <c r="T6" s="3"/>
      <c r="U6" s="3"/>
    </row>
    <row r="7" spans="1:21" ht="15" customHeight="1" thickBot="1">
      <c r="A7" s="118"/>
      <c r="B7" s="124" t="s">
        <v>19</v>
      </c>
      <c r="C7" s="124"/>
      <c r="D7" s="125"/>
      <c r="E7" s="125"/>
      <c r="F7" s="125"/>
      <c r="G7" s="125"/>
      <c r="H7" s="125"/>
      <c r="I7" s="123" t="s">
        <v>44</v>
      </c>
      <c r="J7" s="123"/>
      <c r="K7" s="126"/>
      <c r="L7" s="126"/>
      <c r="M7" s="126"/>
      <c r="N7" s="3"/>
      <c r="O7" s="3"/>
      <c r="P7" s="3"/>
      <c r="Q7" s="3"/>
      <c r="R7" s="3"/>
      <c r="S7" s="3"/>
      <c r="T7" s="3"/>
      <c r="U7" s="3"/>
    </row>
    <row r="8" spans="1:21" ht="12.75" customHeight="1" thickBot="1">
      <c r="A8" s="118"/>
      <c r="B8" s="124" t="s">
        <v>26</v>
      </c>
      <c r="C8" s="124"/>
      <c r="D8" s="125"/>
      <c r="E8" s="125"/>
      <c r="F8" s="125"/>
      <c r="G8" s="125"/>
      <c r="H8" s="125"/>
      <c r="I8" s="123"/>
      <c r="J8" s="123"/>
      <c r="K8" s="126"/>
      <c r="L8" s="126"/>
      <c r="M8" s="126"/>
      <c r="N8" s="3"/>
      <c r="O8" s="3"/>
      <c r="P8" s="3"/>
      <c r="Q8" s="3"/>
      <c r="R8" s="3"/>
      <c r="S8" s="3"/>
      <c r="T8" s="3"/>
      <c r="U8" s="3"/>
    </row>
    <row r="9" spans="1:21" ht="13.5" customHeight="1" thickBot="1">
      <c r="A9" s="118"/>
      <c r="B9" s="111" t="s">
        <v>21</v>
      </c>
      <c r="C9" s="111"/>
      <c r="D9" s="127"/>
      <c r="E9" s="127"/>
      <c r="F9" s="127"/>
      <c r="G9" s="127"/>
      <c r="H9" s="127"/>
      <c r="I9" s="123" t="s">
        <v>45</v>
      </c>
      <c r="J9" s="123"/>
      <c r="K9" s="117"/>
      <c r="L9" s="117"/>
      <c r="M9" s="117"/>
      <c r="N9" s="3"/>
      <c r="O9" s="3"/>
      <c r="P9" s="3"/>
      <c r="Q9" s="3"/>
      <c r="R9" s="3"/>
      <c r="S9" s="3"/>
      <c r="T9" s="3"/>
      <c r="U9" s="3"/>
    </row>
    <row r="10" spans="1:27" ht="12.75" customHeight="1" thickBot="1">
      <c r="A10" s="118"/>
      <c r="B10" s="111" t="s">
        <v>27</v>
      </c>
      <c r="C10" s="111"/>
      <c r="D10" s="127"/>
      <c r="E10" s="127"/>
      <c r="F10" s="127"/>
      <c r="G10" s="127"/>
      <c r="H10" s="127"/>
      <c r="I10" s="123" t="s">
        <v>46</v>
      </c>
      <c r="J10" s="123"/>
      <c r="K10" s="117"/>
      <c r="L10" s="117"/>
      <c r="M10" s="117"/>
      <c r="N10" s="4"/>
      <c r="O10" s="4"/>
      <c r="P10" s="4"/>
      <c r="Q10" s="4"/>
      <c r="R10" s="4"/>
      <c r="S10" s="4"/>
      <c r="T10" s="4"/>
      <c r="U10" s="4"/>
      <c r="W10" s="99" t="s">
        <v>3</v>
      </c>
      <c r="X10" s="100"/>
      <c r="Y10" s="100"/>
      <c r="Z10" s="100"/>
      <c r="AA10" s="101"/>
    </row>
    <row r="11" spans="1:27" ht="12.75" customHeight="1" thickBot="1">
      <c r="A11" s="118"/>
      <c r="B11" s="5" t="s">
        <v>28</v>
      </c>
      <c r="C11" s="128">
        <f ca="1">TODAY()</f>
        <v>41175</v>
      </c>
      <c r="D11" s="128"/>
      <c r="E11" s="6"/>
      <c r="F11" s="129" t="s">
        <v>47</v>
      </c>
      <c r="G11" s="129"/>
      <c r="H11" s="129"/>
      <c r="I11" s="129" t="s">
        <v>48</v>
      </c>
      <c r="J11" s="129"/>
      <c r="K11" s="129"/>
      <c r="L11" s="130" t="s">
        <v>49</v>
      </c>
      <c r="M11" s="131"/>
      <c r="N11" s="8"/>
      <c r="O11" s="8"/>
      <c r="P11" s="8"/>
      <c r="Q11" s="8"/>
      <c r="R11" s="8"/>
      <c r="S11" s="8"/>
      <c r="T11" s="8"/>
      <c r="U11" s="8"/>
      <c r="W11" s="102"/>
      <c r="X11" s="103"/>
      <c r="Y11" s="103"/>
      <c r="Z11" s="103"/>
      <c r="AA11" s="104"/>
    </row>
    <row r="12" spans="1:27" ht="26.25" customHeight="1" thickBot="1">
      <c r="A12" s="118"/>
      <c r="B12" s="9" t="s">
        <v>29</v>
      </c>
      <c r="C12" s="10" t="s">
        <v>30</v>
      </c>
      <c r="D12" s="10" t="s">
        <v>31</v>
      </c>
      <c r="E12" s="11" t="s">
        <v>32</v>
      </c>
      <c r="F12" s="11" t="s">
        <v>33</v>
      </c>
      <c r="G12" s="12" t="s">
        <v>36</v>
      </c>
      <c r="H12" s="92" t="s">
        <v>34</v>
      </c>
      <c r="I12" s="13" t="s">
        <v>35</v>
      </c>
      <c r="J12" s="14" t="s">
        <v>37</v>
      </c>
      <c r="K12" s="15" t="s">
        <v>38</v>
      </c>
      <c r="L12" s="11" t="s">
        <v>39</v>
      </c>
      <c r="M12" s="16" t="s">
        <v>40</v>
      </c>
      <c r="N12" s="17"/>
      <c r="O12" s="17"/>
      <c r="P12" s="17"/>
      <c r="Q12" s="17"/>
      <c r="R12" s="17"/>
      <c r="S12" s="17"/>
      <c r="T12" s="17"/>
      <c r="U12" s="17"/>
      <c r="W12" s="18" t="s">
        <v>5</v>
      </c>
      <c r="X12" s="18" t="s">
        <v>6</v>
      </c>
      <c r="Y12" s="18" t="s">
        <v>7</v>
      </c>
      <c r="Z12" s="18" t="s">
        <v>8</v>
      </c>
      <c r="AA12" s="19" t="s">
        <v>4</v>
      </c>
    </row>
    <row r="13" spans="1:27" ht="15" customHeight="1">
      <c r="A13" s="20"/>
      <c r="B13" s="21">
        <v>1</v>
      </c>
      <c r="C13" s="22">
        <f aca="true" t="shared" si="0" ref="C13:C42">IF(A13&gt;"",VLOOKUP(A13,$W$12:$AA$44,3,$W$12:$W$44=FALSE),"")</f>
      </c>
      <c r="D13" s="7">
        <f aca="true" t="shared" si="1" ref="D13:D40">IF(C13&lt;"",IF(OR(RIGHT(C13,4)&lt;"8000",RIGHT(C13,4)&gt;"9000")=TRUE,"76020019","76020011"),"")</f>
      </c>
      <c r="E13" s="6"/>
      <c r="F13" s="23"/>
      <c r="G13" s="23"/>
      <c r="H13" s="24">
        <f>IF(F13&gt;0,F13-G13,"")</f>
      </c>
      <c r="I13" s="25"/>
      <c r="J13" s="26">
        <f>IF(G13&gt;0,G13,"")</f>
      </c>
      <c r="K13" s="27">
        <f aca="true" t="shared" si="2" ref="K13:K42">IF(I13&gt;0,I13-J13,"")</f>
      </c>
      <c r="L13" s="28"/>
      <c r="M13" s="29"/>
      <c r="N13"/>
      <c r="O13"/>
      <c r="P13"/>
      <c r="T13" s="8"/>
      <c r="U13" s="8"/>
      <c r="W13" s="19" t="s">
        <v>72</v>
      </c>
      <c r="X13" s="19"/>
      <c r="Y13" s="19">
        <v>20101070</v>
      </c>
      <c r="Z13" s="19">
        <v>101</v>
      </c>
      <c r="AA13" s="19">
        <v>76020019</v>
      </c>
    </row>
    <row r="14" spans="1:27" ht="15" customHeight="1">
      <c r="A14" s="30"/>
      <c r="B14" s="31">
        <v>2</v>
      </c>
      <c r="C14" s="32">
        <f t="shared" si="0"/>
      </c>
      <c r="D14" s="33">
        <f t="shared" si="1"/>
      </c>
      <c r="E14" s="34"/>
      <c r="F14" s="35"/>
      <c r="G14" s="35"/>
      <c r="H14" s="36">
        <f aca="true" t="shared" si="3" ref="H14:H42">IF(F14&gt;0,F14-G14,"")</f>
      </c>
      <c r="I14" s="37"/>
      <c r="J14" s="38">
        <f aca="true" t="shared" si="4" ref="J14:J42">IF(G14&gt;0,G14,"")</f>
      </c>
      <c r="K14" s="39">
        <f t="shared" si="2"/>
      </c>
      <c r="L14" s="40"/>
      <c r="M14" s="41"/>
      <c r="N14"/>
      <c r="O14"/>
      <c r="P14"/>
      <c r="T14" s="17"/>
      <c r="U14" s="17"/>
      <c r="W14" s="19" t="s">
        <v>73</v>
      </c>
      <c r="X14" s="19"/>
      <c r="Y14" s="19">
        <v>20101050</v>
      </c>
      <c r="Z14" s="19">
        <v>102</v>
      </c>
      <c r="AA14" s="19">
        <v>76020019</v>
      </c>
    </row>
    <row r="15" spans="1:27" ht="15.75">
      <c r="A15" s="30"/>
      <c r="B15" s="31">
        <v>3</v>
      </c>
      <c r="C15" s="32">
        <f t="shared" si="0"/>
      </c>
      <c r="D15" s="33">
        <f t="shared" si="1"/>
      </c>
      <c r="E15" s="34"/>
      <c r="F15" s="35"/>
      <c r="G15" s="35"/>
      <c r="H15" s="36">
        <f t="shared" si="3"/>
      </c>
      <c r="I15" s="37"/>
      <c r="J15" s="38">
        <f t="shared" si="4"/>
      </c>
      <c r="K15" s="39">
        <f t="shared" si="2"/>
      </c>
      <c r="L15" s="40"/>
      <c r="M15" s="41"/>
      <c r="N15" s="84" t="s">
        <v>30</v>
      </c>
      <c r="O15" s="84" t="s">
        <v>14</v>
      </c>
      <c r="P15" s="85" t="s">
        <v>15</v>
      </c>
      <c r="Q15" s="84" t="s">
        <v>30</v>
      </c>
      <c r="R15" s="84" t="s">
        <v>14</v>
      </c>
      <c r="S15" s="85" t="s">
        <v>15</v>
      </c>
      <c r="T15" s="84" t="s">
        <v>102</v>
      </c>
      <c r="U15" s="85"/>
      <c r="V15"/>
      <c r="W15" s="19" t="s">
        <v>74</v>
      </c>
      <c r="X15" s="19"/>
      <c r="Y15" s="19">
        <v>20101300</v>
      </c>
      <c r="Z15" s="19">
        <v>103</v>
      </c>
      <c r="AA15" s="19">
        <v>76020019</v>
      </c>
    </row>
    <row r="16" spans="1:39" ht="15.75">
      <c r="A16" s="30"/>
      <c r="B16" s="31">
        <v>4</v>
      </c>
      <c r="C16" s="32">
        <f t="shared" si="0"/>
      </c>
      <c r="D16" s="33">
        <f t="shared" si="1"/>
      </c>
      <c r="E16" s="34"/>
      <c r="F16" s="35"/>
      <c r="G16" s="35"/>
      <c r="H16" s="36">
        <f t="shared" si="3"/>
      </c>
      <c r="I16" s="37"/>
      <c r="J16" s="38">
        <f t="shared" si="4"/>
      </c>
      <c r="K16" s="39">
        <f t="shared" si="2"/>
      </c>
      <c r="L16" s="40"/>
      <c r="M16" s="41"/>
      <c r="N16" s="86" t="s">
        <v>103</v>
      </c>
      <c r="O16" s="88"/>
      <c r="P16" s="87"/>
      <c r="Q16" s="86" t="s">
        <v>106</v>
      </c>
      <c r="R16" s="88"/>
      <c r="S16" s="87"/>
      <c r="T16" s="84" t="s">
        <v>30</v>
      </c>
      <c r="U16" s="85" t="s">
        <v>15</v>
      </c>
      <c r="V16"/>
      <c r="W16" s="19" t="s">
        <v>75</v>
      </c>
      <c r="X16" s="19"/>
      <c r="Y16" s="19">
        <v>20111050</v>
      </c>
      <c r="Z16" s="19">
        <v>104</v>
      </c>
      <c r="AA16" s="19">
        <v>76020019</v>
      </c>
      <c r="AL16"/>
      <c r="AM16"/>
    </row>
    <row r="17" spans="1:39" ht="15.75">
      <c r="A17" s="30"/>
      <c r="B17" s="31">
        <v>5</v>
      </c>
      <c r="C17" s="32">
        <f t="shared" si="0"/>
      </c>
      <c r="D17" s="33">
        <f t="shared" si="1"/>
      </c>
      <c r="E17" s="34"/>
      <c r="F17" s="35"/>
      <c r="G17" s="35"/>
      <c r="H17" s="36">
        <f t="shared" si="3"/>
      </c>
      <c r="I17" s="37"/>
      <c r="J17" s="38">
        <f t="shared" si="4"/>
      </c>
      <c r="K17" s="39">
        <f t="shared" si="2"/>
      </c>
      <c r="L17" s="40"/>
      <c r="M17" s="41"/>
      <c r="N17" s="86" t="s">
        <v>104</v>
      </c>
      <c r="O17" s="88"/>
      <c r="P17" s="87"/>
      <c r="Q17" s="86" t="s">
        <v>107</v>
      </c>
      <c r="R17" s="88"/>
      <c r="S17" s="87"/>
      <c r="T17" s="89" t="s">
        <v>16</v>
      </c>
      <c r="U17" s="91"/>
      <c r="V17"/>
      <c r="W17" s="19" t="s">
        <v>76</v>
      </c>
      <c r="X17" s="19"/>
      <c r="Y17" s="19">
        <v>20111300</v>
      </c>
      <c r="Z17" s="19">
        <v>108</v>
      </c>
      <c r="AA17" s="19">
        <v>76020019</v>
      </c>
      <c r="AL17"/>
      <c r="AM17"/>
    </row>
    <row r="18" spans="1:39" ht="15.75">
      <c r="A18" s="30"/>
      <c r="B18" s="31">
        <v>6</v>
      </c>
      <c r="C18" s="32">
        <f t="shared" si="0"/>
      </c>
      <c r="D18" s="33">
        <f t="shared" si="1"/>
      </c>
      <c r="E18" s="34"/>
      <c r="F18" s="35"/>
      <c r="G18" s="35"/>
      <c r="H18" s="36">
        <f t="shared" si="3"/>
      </c>
      <c r="I18" s="37"/>
      <c r="J18" s="38">
        <f t="shared" si="4"/>
      </c>
      <c r="K18" s="39">
        <f t="shared" si="2"/>
      </c>
      <c r="L18" s="40"/>
      <c r="M18" s="41"/>
      <c r="N18" s="89" t="s">
        <v>105</v>
      </c>
      <c r="O18" s="90"/>
      <c r="P18" s="91"/>
      <c r="Q18" s="89" t="s">
        <v>108</v>
      </c>
      <c r="R18" s="90"/>
      <c r="S18" s="91"/>
      <c r="T18"/>
      <c r="U18"/>
      <c r="V18"/>
      <c r="W18" s="19" t="s">
        <v>77</v>
      </c>
      <c r="X18" s="19"/>
      <c r="Y18" s="19">
        <v>20111060</v>
      </c>
      <c r="Z18" s="19">
        <v>104</v>
      </c>
      <c r="AA18" s="19">
        <v>76020019</v>
      </c>
      <c r="AL18"/>
      <c r="AM18"/>
    </row>
    <row r="19" spans="1:39" ht="15.75">
      <c r="A19" s="30"/>
      <c r="B19" s="31">
        <v>7</v>
      </c>
      <c r="C19" s="32">
        <f t="shared" si="0"/>
      </c>
      <c r="D19" s="33">
        <f t="shared" si="1"/>
      </c>
      <c r="E19" s="34"/>
      <c r="F19" s="35"/>
      <c r="G19" s="35"/>
      <c r="H19" s="36">
        <f t="shared" si="3"/>
      </c>
      <c r="I19" s="37"/>
      <c r="J19" s="38">
        <f t="shared" si="4"/>
      </c>
      <c r="K19" s="39">
        <f t="shared" si="2"/>
      </c>
      <c r="L19" s="40"/>
      <c r="M19" s="41"/>
      <c r="N19"/>
      <c r="O19"/>
      <c r="P19"/>
      <c r="Q19"/>
      <c r="R19"/>
      <c r="S19"/>
      <c r="T19"/>
      <c r="U19"/>
      <c r="V19"/>
      <c r="W19" s="19" t="s">
        <v>78</v>
      </c>
      <c r="X19" s="19"/>
      <c r="Y19" s="19">
        <v>20101100</v>
      </c>
      <c r="Z19" s="19">
        <v>105</v>
      </c>
      <c r="AA19" s="19">
        <v>76020019</v>
      </c>
      <c r="AL19"/>
      <c r="AM19"/>
    </row>
    <row r="20" spans="1:39" ht="15.75">
      <c r="A20" s="30"/>
      <c r="B20" s="31">
        <v>8</v>
      </c>
      <c r="C20" s="32">
        <f t="shared" si="0"/>
      </c>
      <c r="D20" s="33">
        <f t="shared" si="1"/>
      </c>
      <c r="E20" s="34"/>
      <c r="F20" s="35"/>
      <c r="G20" s="35"/>
      <c r="H20" s="36">
        <f t="shared" si="3"/>
      </c>
      <c r="I20" s="37"/>
      <c r="J20" s="38">
        <f t="shared" si="4"/>
      </c>
      <c r="K20" s="39">
        <f t="shared" si="2"/>
      </c>
      <c r="L20" s="40"/>
      <c r="M20" s="41"/>
      <c r="N20"/>
      <c r="O20"/>
      <c r="P20"/>
      <c r="Q20"/>
      <c r="R20"/>
      <c r="S20"/>
      <c r="T20"/>
      <c r="U20"/>
      <c r="V20"/>
      <c r="W20" s="19" t="s">
        <v>79</v>
      </c>
      <c r="X20" s="19"/>
      <c r="Y20" s="19">
        <v>20111100</v>
      </c>
      <c r="Z20" s="19">
        <v>105</v>
      </c>
      <c r="AA20" s="19">
        <v>76020019</v>
      </c>
      <c r="AL20"/>
      <c r="AM20"/>
    </row>
    <row r="21" spans="1:39" ht="15.75">
      <c r="A21" s="30"/>
      <c r="B21" s="31">
        <v>9</v>
      </c>
      <c r="C21" s="32">
        <f t="shared" si="0"/>
      </c>
      <c r="D21" s="33">
        <f t="shared" si="1"/>
      </c>
      <c r="E21" s="34"/>
      <c r="F21" s="35"/>
      <c r="G21" s="35"/>
      <c r="H21" s="36">
        <f t="shared" si="3"/>
      </c>
      <c r="I21" s="37"/>
      <c r="J21" s="38">
        <f t="shared" si="4"/>
      </c>
      <c r="K21" s="39">
        <f t="shared" si="2"/>
      </c>
      <c r="L21" s="40"/>
      <c r="M21" s="41"/>
      <c r="N21"/>
      <c r="O21"/>
      <c r="P21"/>
      <c r="Q21"/>
      <c r="R21"/>
      <c r="S21"/>
      <c r="T21"/>
      <c r="U21"/>
      <c r="V21"/>
      <c r="W21" s="19" t="s">
        <v>80</v>
      </c>
      <c r="X21" s="19"/>
      <c r="Y21" s="19">
        <v>20606063</v>
      </c>
      <c r="Z21" s="19">
        <v>202</v>
      </c>
      <c r="AA21" s="19">
        <v>76020019</v>
      </c>
      <c r="AL21"/>
      <c r="AM21"/>
    </row>
    <row r="22" spans="1:39" ht="15.75">
      <c r="A22" s="30"/>
      <c r="B22" s="31">
        <v>10</v>
      </c>
      <c r="C22" s="32">
        <f t="shared" si="0"/>
      </c>
      <c r="D22" s="33">
        <f t="shared" si="1"/>
      </c>
      <c r="E22" s="34"/>
      <c r="F22" s="35"/>
      <c r="G22" s="35"/>
      <c r="H22" s="36">
        <f t="shared" si="3"/>
      </c>
      <c r="I22" s="37"/>
      <c r="J22" s="38">
        <f t="shared" si="4"/>
      </c>
      <c r="K22" s="39">
        <f t="shared" si="2"/>
      </c>
      <c r="L22" s="40"/>
      <c r="M22" s="41"/>
      <c r="N22"/>
      <c r="O22"/>
      <c r="P22"/>
      <c r="Q22"/>
      <c r="R22"/>
      <c r="S22"/>
      <c r="T22"/>
      <c r="U22"/>
      <c r="V22"/>
      <c r="W22" s="19" t="s">
        <v>81</v>
      </c>
      <c r="X22" s="19"/>
      <c r="Y22" s="19">
        <v>20616063</v>
      </c>
      <c r="Z22" s="19">
        <v>203</v>
      </c>
      <c r="AA22" s="19">
        <v>76020019</v>
      </c>
      <c r="AL22"/>
      <c r="AM22"/>
    </row>
    <row r="23" spans="1:39" ht="15.75">
      <c r="A23" s="30"/>
      <c r="B23" s="31">
        <v>11</v>
      </c>
      <c r="C23" s="32">
        <f t="shared" si="0"/>
      </c>
      <c r="D23" s="33">
        <f t="shared" si="1"/>
      </c>
      <c r="E23" s="34"/>
      <c r="F23" s="35"/>
      <c r="G23" s="35"/>
      <c r="H23" s="36">
        <f t="shared" si="3"/>
      </c>
      <c r="I23" s="37"/>
      <c r="J23" s="38">
        <f t="shared" si="4"/>
      </c>
      <c r="K23" s="39">
        <f t="shared" si="2"/>
      </c>
      <c r="L23" s="40"/>
      <c r="M23" s="41"/>
      <c r="N23"/>
      <c r="O23"/>
      <c r="P23"/>
      <c r="Q23"/>
      <c r="R23"/>
      <c r="S23"/>
      <c r="T23"/>
      <c r="U23"/>
      <c r="V23"/>
      <c r="W23" s="19" t="s">
        <v>82</v>
      </c>
      <c r="X23" s="19"/>
      <c r="Y23" s="19">
        <v>20636063</v>
      </c>
      <c r="Z23" s="19">
        <v>205</v>
      </c>
      <c r="AA23" s="19">
        <v>76020019</v>
      </c>
      <c r="AL23"/>
      <c r="AM23"/>
    </row>
    <row r="24" spans="1:39" ht="15.75">
      <c r="A24" s="30"/>
      <c r="B24" s="31">
        <v>12</v>
      </c>
      <c r="C24" s="32">
        <f t="shared" si="0"/>
      </c>
      <c r="D24" s="33">
        <f t="shared" si="1"/>
      </c>
      <c r="E24" s="34"/>
      <c r="F24" s="35"/>
      <c r="G24" s="35"/>
      <c r="H24" s="36">
        <f t="shared" si="3"/>
      </c>
      <c r="I24" s="37"/>
      <c r="J24" s="38">
        <f t="shared" si="4"/>
      </c>
      <c r="K24" s="39">
        <f t="shared" si="2"/>
      </c>
      <c r="L24" s="40"/>
      <c r="M24" s="41"/>
      <c r="N24"/>
      <c r="O24"/>
      <c r="P24"/>
      <c r="Q24"/>
      <c r="R24"/>
      <c r="S24"/>
      <c r="T24"/>
      <c r="U24"/>
      <c r="V24"/>
      <c r="W24" s="19" t="s">
        <v>83</v>
      </c>
      <c r="X24" s="19"/>
      <c r="Y24" s="19">
        <v>20606101</v>
      </c>
      <c r="Z24" s="19">
        <v>201</v>
      </c>
      <c r="AA24" s="19">
        <v>76020019</v>
      </c>
      <c r="AL24"/>
      <c r="AM24"/>
    </row>
    <row r="25" spans="1:39" ht="15.75">
      <c r="A25" s="30"/>
      <c r="B25" s="31">
        <v>13</v>
      </c>
      <c r="C25" s="32">
        <f t="shared" si="0"/>
      </c>
      <c r="D25" s="33">
        <f t="shared" si="1"/>
      </c>
      <c r="E25" s="34"/>
      <c r="F25" s="35"/>
      <c r="G25" s="35"/>
      <c r="H25" s="36">
        <f t="shared" si="3"/>
      </c>
      <c r="I25" s="37"/>
      <c r="J25" s="38">
        <f t="shared" si="4"/>
      </c>
      <c r="K25" s="39">
        <f t="shared" si="2"/>
      </c>
      <c r="L25" s="40"/>
      <c r="M25" s="41"/>
      <c r="N25"/>
      <c r="O25"/>
      <c r="P25"/>
      <c r="Q25"/>
      <c r="R25"/>
      <c r="S25"/>
      <c r="T25"/>
      <c r="U25"/>
      <c r="V25"/>
      <c r="W25" s="19" t="s">
        <v>84</v>
      </c>
      <c r="X25" s="19"/>
      <c r="Y25" s="19">
        <v>20606082</v>
      </c>
      <c r="Z25" s="19">
        <v>106</v>
      </c>
      <c r="AA25" s="19">
        <v>76020019</v>
      </c>
      <c r="AL25"/>
      <c r="AM25"/>
    </row>
    <row r="26" spans="1:39" ht="15.75">
      <c r="A26" s="30"/>
      <c r="B26" s="31">
        <v>14</v>
      </c>
      <c r="C26" s="32">
        <f t="shared" si="0"/>
      </c>
      <c r="D26" s="33">
        <f t="shared" si="1"/>
      </c>
      <c r="E26" s="34"/>
      <c r="F26" s="35"/>
      <c r="G26" s="35"/>
      <c r="H26" s="36">
        <f t="shared" si="3"/>
      </c>
      <c r="I26" s="37"/>
      <c r="J26" s="38">
        <f t="shared" si="4"/>
      </c>
      <c r="K26" s="39">
        <f t="shared" si="2"/>
      </c>
      <c r="L26" s="40"/>
      <c r="M26" s="41"/>
      <c r="N26"/>
      <c r="O26"/>
      <c r="P26"/>
      <c r="Q26"/>
      <c r="R26"/>
      <c r="S26"/>
      <c r="T26"/>
      <c r="U26"/>
      <c r="V26"/>
      <c r="W26" s="19" t="s">
        <v>85</v>
      </c>
      <c r="X26" s="19"/>
      <c r="Y26" s="19">
        <v>20606083</v>
      </c>
      <c r="Z26" s="19">
        <v>106</v>
      </c>
      <c r="AA26" s="19">
        <v>76020019</v>
      </c>
      <c r="AL26"/>
      <c r="AM26"/>
    </row>
    <row r="27" spans="1:39" ht="15.75">
      <c r="A27" s="30"/>
      <c r="B27" s="31">
        <v>15</v>
      </c>
      <c r="C27" s="32">
        <f t="shared" si="0"/>
      </c>
      <c r="D27" s="33">
        <f t="shared" si="1"/>
      </c>
      <c r="E27" s="34"/>
      <c r="F27" s="35"/>
      <c r="G27" s="35"/>
      <c r="H27" s="36">
        <f t="shared" si="3"/>
      </c>
      <c r="I27" s="37"/>
      <c r="J27" s="38">
        <f t="shared" si="4"/>
      </c>
      <c r="K27" s="39">
        <f t="shared" si="2"/>
      </c>
      <c r="L27" s="40"/>
      <c r="M27" s="41"/>
      <c r="N27"/>
      <c r="O27"/>
      <c r="P27"/>
      <c r="Q27"/>
      <c r="R27"/>
      <c r="S27"/>
      <c r="T27"/>
      <c r="U27"/>
      <c r="V27"/>
      <c r="W27" s="19" t="s">
        <v>86</v>
      </c>
      <c r="X27" s="19"/>
      <c r="Y27" s="19">
        <v>20505754</v>
      </c>
      <c r="Z27" s="19">
        <v>205</v>
      </c>
      <c r="AA27" s="19">
        <v>76020019</v>
      </c>
      <c r="AL27"/>
      <c r="AM27"/>
    </row>
    <row r="28" spans="1:39" ht="15.75">
      <c r="A28" s="30"/>
      <c r="B28" s="31">
        <v>16</v>
      </c>
      <c r="C28" s="32">
        <f t="shared" si="0"/>
      </c>
      <c r="D28" s="33">
        <f t="shared" si="1"/>
      </c>
      <c r="E28" s="34"/>
      <c r="F28" s="35"/>
      <c r="G28" s="35"/>
      <c r="H28" s="36">
        <f t="shared" si="3"/>
      </c>
      <c r="I28" s="37"/>
      <c r="J28" s="38">
        <f t="shared" si="4"/>
      </c>
      <c r="K28" s="39">
        <f t="shared" si="2"/>
      </c>
      <c r="L28" s="40"/>
      <c r="M28" s="41"/>
      <c r="N28"/>
      <c r="O28"/>
      <c r="P28"/>
      <c r="Q28"/>
      <c r="R28"/>
      <c r="S28"/>
      <c r="T28"/>
      <c r="U28"/>
      <c r="V28"/>
      <c r="W28" s="19" t="s">
        <v>88</v>
      </c>
      <c r="X28" s="19"/>
      <c r="Y28" s="19">
        <v>20525754</v>
      </c>
      <c r="Z28" s="19">
        <v>205</v>
      </c>
      <c r="AA28" s="19">
        <v>76020019</v>
      </c>
      <c r="AL28"/>
      <c r="AM28"/>
    </row>
    <row r="29" spans="1:39" ht="15.75">
      <c r="A29" s="30"/>
      <c r="B29" s="31">
        <v>17</v>
      </c>
      <c r="C29" s="32">
        <f t="shared" si="0"/>
      </c>
      <c r="D29" s="33">
        <f t="shared" si="1"/>
      </c>
      <c r="E29" s="34"/>
      <c r="F29" s="35"/>
      <c r="G29" s="35"/>
      <c r="H29" s="36">
        <f t="shared" si="3"/>
      </c>
      <c r="I29" s="37"/>
      <c r="J29" s="38">
        <f t="shared" si="4"/>
      </c>
      <c r="K29" s="39">
        <f t="shared" si="2"/>
      </c>
      <c r="L29" s="40"/>
      <c r="M29" s="41"/>
      <c r="N29"/>
      <c r="O29"/>
      <c r="P29"/>
      <c r="Q29"/>
      <c r="R29"/>
      <c r="S29"/>
      <c r="T29"/>
      <c r="U29"/>
      <c r="V29"/>
      <c r="W29" s="19" t="s">
        <v>87</v>
      </c>
      <c r="X29" s="19"/>
      <c r="Y29" s="19">
        <v>20505083</v>
      </c>
      <c r="Z29" s="19">
        <v>205</v>
      </c>
      <c r="AA29" s="19">
        <v>76020019</v>
      </c>
      <c r="AL29"/>
      <c r="AM29"/>
    </row>
    <row r="30" spans="1:39" ht="15" customHeight="1">
      <c r="A30" s="30"/>
      <c r="B30" s="31">
        <v>18</v>
      </c>
      <c r="C30" s="32">
        <f t="shared" si="0"/>
      </c>
      <c r="D30" s="33">
        <f t="shared" si="1"/>
      </c>
      <c r="E30" s="34"/>
      <c r="F30" s="35"/>
      <c r="G30" s="35"/>
      <c r="H30" s="36">
        <f t="shared" si="3"/>
      </c>
      <c r="I30" s="37"/>
      <c r="J30" s="38">
        <f t="shared" si="4"/>
      </c>
      <c r="K30" s="39">
        <f t="shared" si="2"/>
      </c>
      <c r="L30" s="40"/>
      <c r="M30" s="41"/>
      <c r="N30"/>
      <c r="O30"/>
      <c r="P30"/>
      <c r="Q30"/>
      <c r="R30"/>
      <c r="S30"/>
      <c r="T30" s="42"/>
      <c r="U30" s="42"/>
      <c r="W30" s="19" t="s">
        <v>89</v>
      </c>
      <c r="X30" s="19"/>
      <c r="Y30" s="19">
        <v>20303003</v>
      </c>
      <c r="Z30" s="19">
        <v>206</v>
      </c>
      <c r="AA30" s="19">
        <v>76020019</v>
      </c>
      <c r="AL30"/>
      <c r="AM30"/>
    </row>
    <row r="31" spans="1:39" ht="15" customHeight="1">
      <c r="A31" s="30"/>
      <c r="B31" s="31">
        <v>19</v>
      </c>
      <c r="C31" s="32">
        <f t="shared" si="0"/>
      </c>
      <c r="D31" s="33">
        <f t="shared" si="1"/>
      </c>
      <c r="E31" s="34"/>
      <c r="F31" s="35"/>
      <c r="G31" s="35"/>
      <c r="H31" s="36">
        <f t="shared" si="3"/>
      </c>
      <c r="I31" s="37"/>
      <c r="J31" s="38">
        <f t="shared" si="4"/>
      </c>
      <c r="K31" s="39">
        <f t="shared" si="2"/>
      </c>
      <c r="L31" s="40"/>
      <c r="M31" s="41"/>
      <c r="N31"/>
      <c r="O31"/>
      <c r="P31"/>
      <c r="Q31"/>
      <c r="R31"/>
      <c r="S31"/>
      <c r="T31" s="42"/>
      <c r="U31" s="42"/>
      <c r="W31" s="19" t="s">
        <v>90</v>
      </c>
      <c r="X31" s="19"/>
      <c r="Y31" s="19">
        <v>20303004</v>
      </c>
      <c r="Z31" s="19">
        <v>206</v>
      </c>
      <c r="AA31" s="19">
        <v>76020019</v>
      </c>
      <c r="AL31"/>
      <c r="AM31"/>
    </row>
    <row r="32" spans="1:39" ht="15" customHeight="1">
      <c r="A32" s="30"/>
      <c r="B32" s="31">
        <v>20</v>
      </c>
      <c r="C32" s="32">
        <f t="shared" si="0"/>
      </c>
      <c r="D32" s="33">
        <f t="shared" si="1"/>
      </c>
      <c r="E32" s="34"/>
      <c r="F32" s="35"/>
      <c r="G32" s="35"/>
      <c r="H32" s="36">
        <f t="shared" si="3"/>
      </c>
      <c r="I32" s="37"/>
      <c r="J32" s="38">
        <f t="shared" si="4"/>
      </c>
      <c r="K32" s="39">
        <f t="shared" si="2"/>
      </c>
      <c r="L32" s="40"/>
      <c r="M32" s="41"/>
      <c r="N32"/>
      <c r="O32"/>
      <c r="P32"/>
      <c r="Q32"/>
      <c r="R32"/>
      <c r="S32"/>
      <c r="T32" s="42"/>
      <c r="U32" s="42"/>
      <c r="W32" s="19" t="s">
        <v>91</v>
      </c>
      <c r="X32" s="19"/>
      <c r="Y32" s="19">
        <v>20808011</v>
      </c>
      <c r="Z32" s="19">
        <v>109</v>
      </c>
      <c r="AA32" s="19">
        <v>76020019</v>
      </c>
      <c r="AL32"/>
      <c r="AM32"/>
    </row>
    <row r="33" spans="1:39" ht="15" customHeight="1">
      <c r="A33" s="30"/>
      <c r="B33" s="31">
        <v>21</v>
      </c>
      <c r="C33" s="32">
        <f t="shared" si="0"/>
      </c>
      <c r="D33" s="33">
        <f t="shared" si="1"/>
      </c>
      <c r="E33" s="34"/>
      <c r="F33" s="35"/>
      <c r="G33" s="35"/>
      <c r="H33" s="36">
        <f t="shared" si="3"/>
      </c>
      <c r="I33" s="37"/>
      <c r="J33" s="38">
        <f t="shared" si="4"/>
      </c>
      <c r="K33" s="39">
        <f t="shared" si="2"/>
      </c>
      <c r="L33" s="40"/>
      <c r="M33" s="41"/>
      <c r="N33"/>
      <c r="O33"/>
      <c r="P33"/>
      <c r="Q33"/>
      <c r="R33"/>
      <c r="S33"/>
      <c r="T33" s="42"/>
      <c r="U33" s="42"/>
      <c r="W33" s="19" t="s">
        <v>92</v>
      </c>
      <c r="X33" s="19"/>
      <c r="Y33" s="19">
        <v>20808075</v>
      </c>
      <c r="Z33" s="19">
        <v>109</v>
      </c>
      <c r="AA33" s="19">
        <v>76020011</v>
      </c>
      <c r="AL33"/>
      <c r="AM33"/>
    </row>
    <row r="34" spans="1:39" ht="15" customHeight="1">
      <c r="A34" s="30"/>
      <c r="B34" s="31">
        <v>22</v>
      </c>
      <c r="C34" s="32">
        <f t="shared" si="0"/>
      </c>
      <c r="D34" s="33">
        <f t="shared" si="1"/>
      </c>
      <c r="E34" s="34"/>
      <c r="F34" s="35"/>
      <c r="G34" s="35"/>
      <c r="H34" s="36">
        <f t="shared" si="3"/>
      </c>
      <c r="I34" s="37"/>
      <c r="J34" s="38">
        <f t="shared" si="4"/>
      </c>
      <c r="K34" s="39">
        <f t="shared" si="2"/>
      </c>
      <c r="L34" s="40"/>
      <c r="M34" s="41"/>
      <c r="N34"/>
      <c r="O34"/>
      <c r="P34"/>
      <c r="Q34"/>
      <c r="R34"/>
      <c r="S34"/>
      <c r="T34" s="42"/>
      <c r="U34" s="42"/>
      <c r="W34" s="19" t="s">
        <v>93</v>
      </c>
      <c r="X34" s="19"/>
      <c r="Y34" s="19">
        <v>20818075</v>
      </c>
      <c r="Z34" s="19">
        <v>109</v>
      </c>
      <c r="AA34" s="19">
        <v>76020011</v>
      </c>
      <c r="AL34"/>
      <c r="AM34"/>
    </row>
    <row r="35" spans="1:39" ht="15" customHeight="1">
      <c r="A35" s="30"/>
      <c r="B35" s="31">
        <v>23</v>
      </c>
      <c r="C35" s="32">
        <f t="shared" si="0"/>
      </c>
      <c r="D35" s="33">
        <f t="shared" si="1"/>
      </c>
      <c r="E35" s="34"/>
      <c r="F35" s="35"/>
      <c r="G35" s="35"/>
      <c r="H35" s="36">
        <f t="shared" si="3"/>
      </c>
      <c r="I35" s="37"/>
      <c r="J35" s="38">
        <f t="shared" si="4"/>
      </c>
      <c r="K35" s="39">
        <f t="shared" si="2"/>
      </c>
      <c r="L35" s="40"/>
      <c r="M35" s="41"/>
      <c r="N35"/>
      <c r="O35"/>
      <c r="P35"/>
      <c r="Q35"/>
      <c r="R35"/>
      <c r="S35"/>
      <c r="T35" s="42"/>
      <c r="U35" s="42"/>
      <c r="W35" s="19" t="s">
        <v>94</v>
      </c>
      <c r="X35" s="19"/>
      <c r="Y35" s="19">
        <v>20818011</v>
      </c>
      <c r="Z35" s="19">
        <v>109</v>
      </c>
      <c r="AA35" s="19">
        <v>76020011</v>
      </c>
      <c r="AL35"/>
      <c r="AM35"/>
    </row>
    <row r="36" spans="1:39" ht="15" customHeight="1">
      <c r="A36" s="30"/>
      <c r="B36" s="31">
        <v>24</v>
      </c>
      <c r="C36" s="32">
        <f t="shared" si="0"/>
      </c>
      <c r="D36" s="33">
        <f t="shared" si="1"/>
      </c>
      <c r="E36" s="34"/>
      <c r="F36" s="35"/>
      <c r="G36" s="35"/>
      <c r="H36" s="36">
        <f>IF(F36&gt;0,F36-G36,"")</f>
      </c>
      <c r="I36" s="37"/>
      <c r="J36" s="38">
        <f t="shared" si="4"/>
      </c>
      <c r="K36" s="39">
        <f t="shared" si="2"/>
      </c>
      <c r="L36" s="40"/>
      <c r="M36" s="41"/>
      <c r="N36"/>
      <c r="O36"/>
      <c r="P36"/>
      <c r="Q36"/>
      <c r="R36"/>
      <c r="S36"/>
      <c r="T36" s="42"/>
      <c r="U36" s="42"/>
      <c r="W36" s="19" t="s">
        <v>9</v>
      </c>
      <c r="X36" s="19"/>
      <c r="Y36" s="19">
        <v>20707000</v>
      </c>
      <c r="Z36" s="19">
        <v>207</v>
      </c>
      <c r="AA36" s="19">
        <v>76020019</v>
      </c>
      <c r="AL36"/>
      <c r="AM36"/>
    </row>
    <row r="37" spans="1:39" ht="15" customHeight="1">
      <c r="A37" s="30"/>
      <c r="B37" s="31">
        <v>25</v>
      </c>
      <c r="C37" s="32">
        <f t="shared" si="0"/>
      </c>
      <c r="D37" s="33">
        <f t="shared" si="1"/>
      </c>
      <c r="E37" s="34"/>
      <c r="F37" s="35"/>
      <c r="G37" s="35"/>
      <c r="H37" s="36">
        <f t="shared" si="3"/>
      </c>
      <c r="I37" s="37"/>
      <c r="J37" s="38">
        <f t="shared" si="4"/>
      </c>
      <c r="K37" s="39">
        <f t="shared" si="2"/>
      </c>
      <c r="L37" s="40"/>
      <c r="M37" s="41"/>
      <c r="N37"/>
      <c r="O37"/>
      <c r="P37"/>
      <c r="Q37"/>
      <c r="R37"/>
      <c r="S37"/>
      <c r="T37" s="42"/>
      <c r="U37" s="42"/>
      <c r="W37" s="19" t="s">
        <v>10</v>
      </c>
      <c r="X37" s="19"/>
      <c r="Y37" s="19">
        <v>20202009</v>
      </c>
      <c r="Z37" s="19">
        <v>207</v>
      </c>
      <c r="AA37" s="19">
        <v>76020019</v>
      </c>
      <c r="AL37"/>
      <c r="AM37"/>
    </row>
    <row r="38" spans="1:27" ht="15" customHeight="1">
      <c r="A38" s="30"/>
      <c r="B38" s="31">
        <v>26</v>
      </c>
      <c r="C38" s="32">
        <f t="shared" si="0"/>
      </c>
      <c r="D38" s="33">
        <f t="shared" si="1"/>
      </c>
      <c r="E38" s="34"/>
      <c r="F38" s="35"/>
      <c r="G38" s="35"/>
      <c r="H38" s="36">
        <f t="shared" si="3"/>
      </c>
      <c r="I38" s="37"/>
      <c r="J38" s="38">
        <f t="shared" si="4"/>
      </c>
      <c r="K38" s="39">
        <f t="shared" si="2"/>
      </c>
      <c r="L38" s="40"/>
      <c r="M38" s="41"/>
      <c r="N38"/>
      <c r="O38"/>
      <c r="P38"/>
      <c r="Q38"/>
      <c r="R38"/>
      <c r="S38"/>
      <c r="T38" s="42"/>
      <c r="U38" s="42"/>
      <c r="W38" s="19" t="s">
        <v>95</v>
      </c>
      <c r="X38" s="19"/>
      <c r="Y38" s="19">
        <v>20909000</v>
      </c>
      <c r="Z38" s="19">
        <v>106</v>
      </c>
      <c r="AA38" s="19">
        <v>76020019</v>
      </c>
    </row>
    <row r="39" spans="1:27" ht="15" customHeight="1">
      <c r="A39" s="30"/>
      <c r="B39" s="31">
        <v>27</v>
      </c>
      <c r="C39" s="32">
        <f t="shared" si="0"/>
      </c>
      <c r="D39" s="33">
        <f t="shared" si="1"/>
      </c>
      <c r="E39" s="34"/>
      <c r="F39" s="35"/>
      <c r="G39" s="35"/>
      <c r="H39" s="36">
        <f>IF(F39&gt;0,F39-G39,"")</f>
      </c>
      <c r="I39" s="37"/>
      <c r="J39" s="38">
        <f t="shared" si="4"/>
      </c>
      <c r="K39" s="39">
        <f t="shared" si="2"/>
      </c>
      <c r="L39" s="40"/>
      <c r="M39" s="41"/>
      <c r="N39"/>
      <c r="O39"/>
      <c r="P39"/>
      <c r="Q39"/>
      <c r="R39"/>
      <c r="S39"/>
      <c r="T39" s="42"/>
      <c r="U39" s="42"/>
      <c r="W39" s="19" t="s">
        <v>96</v>
      </c>
      <c r="X39" s="19"/>
      <c r="Y39" s="19">
        <v>20919000</v>
      </c>
      <c r="Z39" s="19">
        <v>107</v>
      </c>
      <c r="AA39" s="19">
        <v>76020019</v>
      </c>
    </row>
    <row r="40" spans="1:27" ht="15" customHeight="1">
      <c r="A40" s="30"/>
      <c r="B40" s="31">
        <v>28</v>
      </c>
      <c r="C40" s="32">
        <f t="shared" si="0"/>
      </c>
      <c r="D40" s="33">
        <f t="shared" si="1"/>
      </c>
      <c r="E40" s="34"/>
      <c r="F40" s="35"/>
      <c r="G40" s="35"/>
      <c r="H40" s="36">
        <f t="shared" si="3"/>
      </c>
      <c r="I40" s="37"/>
      <c r="J40" s="38">
        <f t="shared" si="4"/>
      </c>
      <c r="K40" s="39">
        <f t="shared" si="2"/>
      </c>
      <c r="L40" s="40"/>
      <c r="M40" s="41"/>
      <c r="N40"/>
      <c r="O40"/>
      <c r="P40"/>
      <c r="Q40"/>
      <c r="R40"/>
      <c r="S40"/>
      <c r="T40" s="42"/>
      <c r="U40" s="42"/>
      <c r="W40" s="19" t="s">
        <v>97</v>
      </c>
      <c r="X40" s="19"/>
      <c r="Y40" s="19">
        <v>20404000</v>
      </c>
      <c r="Z40" s="19">
        <v>300</v>
      </c>
      <c r="AA40" s="19">
        <v>76020019</v>
      </c>
    </row>
    <row r="41" spans="1:27" ht="15" customHeight="1">
      <c r="A41" s="30"/>
      <c r="B41" s="31">
        <v>29</v>
      </c>
      <c r="C41" s="32">
        <f t="shared" si="0"/>
      </c>
      <c r="D41" s="33">
        <f>IF(C41&lt;"",IF(OR(RIGHT(C41,4)&lt;"8000",RIGHT(C41,4)&gt;"9000")=TRUE,"76020019","76020011"),"")</f>
      </c>
      <c r="E41" s="34"/>
      <c r="F41" s="35"/>
      <c r="G41" s="35"/>
      <c r="H41" s="36">
        <f t="shared" si="3"/>
      </c>
      <c r="I41" s="37"/>
      <c r="J41" s="38">
        <f t="shared" si="4"/>
      </c>
      <c r="K41" s="39">
        <f t="shared" si="2"/>
      </c>
      <c r="L41" s="40"/>
      <c r="M41" s="41"/>
      <c r="N41"/>
      <c r="O41"/>
      <c r="P41"/>
      <c r="Q41"/>
      <c r="R41"/>
      <c r="S41"/>
      <c r="T41" s="42"/>
      <c r="U41" s="42"/>
      <c r="W41" s="19" t="s">
        <v>98</v>
      </c>
      <c r="X41" s="19"/>
      <c r="Y41" s="19">
        <v>20494000</v>
      </c>
      <c r="Z41" s="19">
        <v>301</v>
      </c>
      <c r="AA41" s="19">
        <v>76020019</v>
      </c>
    </row>
    <row r="42" spans="1:27" ht="15.75" customHeight="1" thickBot="1">
      <c r="A42" s="30"/>
      <c r="B42" s="43">
        <v>30</v>
      </c>
      <c r="C42" s="44">
        <f t="shared" si="0"/>
      </c>
      <c r="D42" s="45">
        <f>IF(C42&lt;"",IF(OR(RIGHT(C42,4)&lt;"8000",RIGHT(C42,4)&gt;"9000")=TRUE,"76020019","76020011"),"")</f>
      </c>
      <c r="E42" s="46"/>
      <c r="F42" s="47"/>
      <c r="G42" s="47"/>
      <c r="H42" s="48">
        <f t="shared" si="3"/>
      </c>
      <c r="I42" s="49"/>
      <c r="J42" s="50">
        <f t="shared" si="4"/>
      </c>
      <c r="K42" s="51">
        <f t="shared" si="2"/>
      </c>
      <c r="L42" s="52"/>
      <c r="M42" s="53"/>
      <c r="N42"/>
      <c r="O42"/>
      <c r="P42"/>
      <c r="Q42"/>
      <c r="R42"/>
      <c r="S42"/>
      <c r="T42" s="42"/>
      <c r="U42" s="42"/>
      <c r="W42" s="19" t="s">
        <v>99</v>
      </c>
      <c r="X42" s="19"/>
      <c r="Y42" s="19">
        <v>20919003</v>
      </c>
      <c r="Z42" s="19">
        <v>401</v>
      </c>
      <c r="AA42" s="19">
        <v>76020019</v>
      </c>
    </row>
    <row r="43" spans="2:27" ht="13.5" customHeight="1" thickBot="1">
      <c r="B43" s="54"/>
      <c r="C43" s="134" t="s">
        <v>50</v>
      </c>
      <c r="D43" s="134"/>
      <c r="E43" s="55">
        <f>COUNT(E13:E42)</f>
        <v>0</v>
      </c>
      <c r="F43" s="56">
        <f aca="true" t="shared" si="5" ref="F43:K43">SUM(F13:F42)</f>
        <v>0</v>
      </c>
      <c r="G43" s="56">
        <f t="shared" si="5"/>
        <v>0</v>
      </c>
      <c r="H43" s="56">
        <f t="shared" si="5"/>
        <v>0</v>
      </c>
      <c r="I43" s="57">
        <f t="shared" si="5"/>
        <v>0</v>
      </c>
      <c r="J43" s="58">
        <f t="shared" si="5"/>
        <v>0</v>
      </c>
      <c r="K43" s="56">
        <f t="shared" si="5"/>
        <v>0</v>
      </c>
      <c r="L43" s="4"/>
      <c r="M43" s="4"/>
      <c r="N43"/>
      <c r="O43"/>
      <c r="P43"/>
      <c r="Q43"/>
      <c r="R43"/>
      <c r="S43"/>
      <c r="T43" s="42"/>
      <c r="U43" s="42"/>
      <c r="W43" s="19" t="s">
        <v>100</v>
      </c>
      <c r="X43" s="19"/>
      <c r="Y43" s="19">
        <v>20913050</v>
      </c>
      <c r="Z43" s="19">
        <v>205</v>
      </c>
      <c r="AA43" s="19">
        <v>76020019</v>
      </c>
    </row>
    <row r="44" spans="1:27" ht="12.75" customHeight="1" thickBot="1">
      <c r="A44" s="135" t="s">
        <v>60</v>
      </c>
      <c r="B44" s="136" t="s">
        <v>51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/>
      <c r="O44"/>
      <c r="P44"/>
      <c r="Q44"/>
      <c r="R44"/>
      <c r="S44"/>
      <c r="T44" s="42"/>
      <c r="U44" s="42"/>
      <c r="W44" s="19" t="s">
        <v>101</v>
      </c>
      <c r="X44" s="19"/>
      <c r="Y44" s="19">
        <v>20404001</v>
      </c>
      <c r="Z44" s="19">
        <v>202</v>
      </c>
      <c r="AA44" s="19">
        <v>76020019</v>
      </c>
    </row>
    <row r="45" spans="1:21" ht="22.5" customHeight="1" thickBot="1">
      <c r="A45" s="135"/>
      <c r="B45" s="59"/>
      <c r="C45" s="60" t="s">
        <v>52</v>
      </c>
      <c r="D45" s="61" t="s">
        <v>31</v>
      </c>
      <c r="E45" s="93" t="s">
        <v>53</v>
      </c>
      <c r="F45" s="61" t="s">
        <v>54</v>
      </c>
      <c r="G45" s="61" t="s">
        <v>55</v>
      </c>
      <c r="H45" s="61" t="s">
        <v>56</v>
      </c>
      <c r="I45" s="61" t="s">
        <v>35</v>
      </c>
      <c r="J45" s="61" t="s">
        <v>57</v>
      </c>
      <c r="K45" s="61" t="s">
        <v>58</v>
      </c>
      <c r="L45" s="137" t="s">
        <v>59</v>
      </c>
      <c r="M45" s="138"/>
      <c r="N45"/>
      <c r="O45"/>
      <c r="P45"/>
      <c r="Q45"/>
      <c r="R45"/>
      <c r="S45"/>
      <c r="T45" s="42"/>
      <c r="U45" s="42"/>
    </row>
    <row r="46" spans="1:21" ht="12.75" customHeight="1">
      <c r="A46" s="62" t="s">
        <v>61</v>
      </c>
      <c r="B46" s="98">
        <f>IF(C46&lt;"",1,"")</f>
      </c>
      <c r="C46" s="63">
        <f>IF(AND(N16&gt;0,LEFT(N16)&lt;&gt;"Ö",N16&lt;&gt;"(üres)"),N16,"")</f>
      </c>
      <c r="D46" s="63">
        <f aca="true" t="shared" si="6" ref="D46:D55">IF(B46&lt;"",IF(OR(RIGHT(C46,4)&lt;"8000",RIGHT(C46,4)&gt;"9000")=TRUE,"76020019","76020011"),"")</f>
      </c>
      <c r="E46" s="64">
        <f aca="true" t="shared" si="7" ref="E46:E55">IF(AND(T17&gt;0,LEFT(T17,1)&lt;&gt;"V")=TRUE,U17,"")</f>
      </c>
      <c r="F46" s="63">
        <f>IF(AND(N16&gt;0,LEFT(N16)&lt;&gt;"Ö",N16&lt;&gt;"(üres)"),P16,"")</f>
      </c>
      <c r="G46" s="63">
        <f>IF(P17&gt;0,P17,"")</f>
      </c>
      <c r="H46" s="63">
        <f>IF(P18&gt;0,P18,"")</f>
      </c>
      <c r="I46" s="65">
        <f>IF(S16&gt;0,S16,"")</f>
      </c>
      <c r="J46" s="63">
        <f>IF(S17&gt;0,S17,"")</f>
      </c>
      <c r="K46" s="63">
        <f>IF(S18&gt;0,S18,"")</f>
      </c>
      <c r="L46" s="139"/>
      <c r="M46" s="140"/>
      <c r="N46"/>
      <c r="O46"/>
      <c r="P46"/>
      <c r="Q46"/>
      <c r="R46"/>
      <c r="S46"/>
      <c r="T46" s="4"/>
      <c r="U46" s="4"/>
    </row>
    <row r="47" spans="1:21" ht="12.75" customHeight="1">
      <c r="A47" s="95" t="s">
        <v>62</v>
      </c>
      <c r="B47" s="67">
        <f aca="true" t="shared" si="8" ref="B47:B55">IF(C47&lt;"",B46+1,"")</f>
      </c>
      <c r="C47" s="68">
        <f>IF(AND(N19&gt;0,LEFT(N19)&lt;&gt;"Ö",N19&lt;&gt;"(üres)"),N19,"")</f>
      </c>
      <c r="D47" s="68">
        <f t="shared" si="6"/>
      </c>
      <c r="E47" s="69">
        <f t="shared" si="7"/>
      </c>
      <c r="F47" s="68">
        <f>IF(AND(N19&gt;0,LEFT(N19)&lt;&gt;"Ö",N19&lt;&gt;"(üres)"),P19,"")</f>
      </c>
      <c r="G47" s="68">
        <f>IF(AND(N19&gt;0,LEFT(N19)&lt;&gt;"Ö",N19&lt;&gt;"(üres)"),P20,"")</f>
      </c>
      <c r="H47" s="68">
        <f>IF(AND(N19&gt;0,LEFT(N19)&lt;&gt;"Ö",N19&lt;&gt;"(üres)"),P21,"")</f>
      </c>
      <c r="I47" s="70">
        <f>IF(AND(Q19&gt;0,LEFT(Q19)&lt;&gt;"Ö",Q19&lt;&gt;"(üres)"),S19,"")</f>
      </c>
      <c r="J47" s="68">
        <f>IF(AND(Q19&gt;0,LEFT(Q19)&lt;&gt;"Ö",Q19&lt;&gt;"(üres)"),S20,"")</f>
      </c>
      <c r="K47" s="68">
        <f>IF(AND(Q19&gt;0,LEFT(Q19)&lt;&gt;"Ö",Q19&lt;&gt;"(üres)"),S21,"")</f>
      </c>
      <c r="L47" s="132"/>
      <c r="M47" s="133"/>
      <c r="N47"/>
      <c r="O47"/>
      <c r="P47"/>
      <c r="Q47"/>
      <c r="R47"/>
      <c r="S47"/>
      <c r="T47" s="4"/>
      <c r="U47" s="4"/>
    </row>
    <row r="48" spans="1:21" ht="12.75" customHeight="1">
      <c r="A48" s="95" t="s">
        <v>63</v>
      </c>
      <c r="B48" s="67">
        <f t="shared" si="8"/>
      </c>
      <c r="C48" s="68">
        <f>IF(AND(N22&gt;0,LEFT(N22)&lt;&gt;"Ö",N22&lt;&gt;"(üres)"),N22,"")</f>
      </c>
      <c r="D48" s="68">
        <f t="shared" si="6"/>
      </c>
      <c r="E48" s="69">
        <f t="shared" si="7"/>
      </c>
      <c r="F48" s="68">
        <f>IF(AND(N22&gt;0,LEFT(N22)&lt;&gt;"Ö",N22&lt;&gt;"(üres)"),P22,"")</f>
      </c>
      <c r="G48" s="68">
        <f>IF(AND(N22&gt;0,LEFT(N22)&lt;&gt;"Ö",N22&lt;&gt;"(üres)"),P23,"")</f>
      </c>
      <c r="H48" s="68">
        <f>IF(AND(N22&gt;0,LEFT(N22)&lt;&gt;"Ö",N22&lt;&gt;"(üres)"),P24,"")</f>
      </c>
      <c r="I48" s="70">
        <f>IF(AND(Q22&gt;0,LEFT(Q22)&lt;&gt;"Ö",Q22&lt;&gt;"(üres)"),S22,"")</f>
      </c>
      <c r="J48" s="68">
        <f>IF(AND(Q22&gt;0,LEFT(Q22)&lt;&gt;"Ö",Q22&lt;&gt;"(üres)"),S23,"")</f>
      </c>
      <c r="K48" s="68">
        <f>IF(AND(Q22&gt;0,LEFT(Q22)&lt;&gt;"Ö",Q22&lt;&gt;"(üres)"),S24,"")</f>
      </c>
      <c r="L48" s="132"/>
      <c r="M48" s="133"/>
      <c r="N48"/>
      <c r="O48"/>
      <c r="P48"/>
      <c r="Q48"/>
      <c r="R48"/>
      <c r="S48"/>
      <c r="T48" s="4"/>
      <c r="U48" s="4"/>
    </row>
    <row r="49" spans="1:21" ht="12.75" customHeight="1">
      <c r="A49" s="96" t="s">
        <v>64</v>
      </c>
      <c r="B49" s="67">
        <f t="shared" si="8"/>
      </c>
      <c r="C49" s="68">
        <f>IF(AND(N25&gt;0,LEFT(N25)&lt;&gt;"Ö",N25&lt;&gt;"(üres)"),N25,"")</f>
      </c>
      <c r="D49" s="68">
        <f t="shared" si="6"/>
      </c>
      <c r="E49" s="69">
        <f t="shared" si="7"/>
      </c>
      <c r="F49" s="68">
        <f>IF(AND(N25&gt;0,LEFT(N25)&lt;&gt;"Ö",N25&lt;&gt;"(üres)"),P25,"")</f>
      </c>
      <c r="G49" s="68">
        <f>IF(AND(N25&gt;0,LEFT(N25)&lt;&gt;"Ö",N25&lt;&gt;"(üres)"),P26,"")</f>
      </c>
      <c r="H49" s="68">
        <f>IF(AND(N25&gt;0,LEFT(N25)&lt;&gt;"Ö",N25&lt;&gt;"(üres)"),P27,"")</f>
      </c>
      <c r="I49" s="70">
        <f>IF(AND(Q25&gt;0,LEFT(Q25)&lt;&gt;"Ö",Q25&lt;&gt;"(üres)"),S25,"")</f>
      </c>
      <c r="J49" s="68">
        <f>IF(AND(Q25&gt;0,LEFT(Q25)&lt;&gt;"Ö",Q25&lt;&gt;"(üres)"),S26,"")</f>
      </c>
      <c r="K49" s="68">
        <f>IF(AND(Q25&gt;0,LEFT(Q25)&lt;&gt;"Ö",Q25&lt;&gt;"(üres)"),S27,"")</f>
      </c>
      <c r="L49" s="132"/>
      <c r="M49" s="133"/>
      <c r="N49" s="4"/>
      <c r="O49" s="4"/>
      <c r="P49" s="4"/>
      <c r="Q49" s="4"/>
      <c r="R49" s="4"/>
      <c r="S49" s="4"/>
      <c r="T49" s="4"/>
      <c r="U49" s="4"/>
    </row>
    <row r="50" spans="1:21" ht="12.75" customHeight="1">
      <c r="A50" s="97" t="s">
        <v>65</v>
      </c>
      <c r="B50" s="67">
        <f t="shared" si="8"/>
      </c>
      <c r="C50" s="68">
        <f>IF(AND(N28&gt;0,LEFT(N28)&lt;&gt;"Ö",N28&lt;&gt;"(üres)"),N28,"")</f>
      </c>
      <c r="D50" s="68">
        <f t="shared" si="6"/>
      </c>
      <c r="E50" s="69">
        <f t="shared" si="7"/>
      </c>
      <c r="F50" s="68">
        <f>IF(AND(N28&gt;0,LEFT(N28)&lt;&gt;"Ö",N28&lt;&gt;"(üres)"),P28,"")</f>
      </c>
      <c r="G50" s="68">
        <f>IF(AND(N28&gt;0,LEFT(N28)&lt;&gt;"Ö",N28&lt;&gt;"(üres)"),P29,"")</f>
      </c>
      <c r="H50" s="68">
        <f>IF(AND(N28&gt;0,LEFT(N28)&lt;&gt;"Ö",N28&lt;&gt;"(üres)"),P30,"")</f>
      </c>
      <c r="I50" s="70">
        <f>IF(AND(Q28&gt;0,LEFT(Q28)&lt;&gt;"Ö",Q28&lt;&gt;"(üres)"),S28,"")</f>
      </c>
      <c r="J50" s="68">
        <f>IF(AND(Q28&gt;0,LEFT(Q28)&lt;&gt;"Ö",Q28&lt;&gt;"(üres)"),S29,"")</f>
      </c>
      <c r="K50" s="68">
        <f>IF(AND(Q28&gt;0,LEFT(Q28)&lt;&gt;"Ö",Q28&lt;&gt;"(üres)"),S30,"")</f>
      </c>
      <c r="L50" s="132"/>
      <c r="M50" s="133"/>
      <c r="N50" s="4"/>
      <c r="O50" s="4"/>
      <c r="P50" s="4"/>
      <c r="Q50" s="4"/>
      <c r="R50" s="4"/>
      <c r="S50" s="4"/>
      <c r="T50" s="4"/>
      <c r="U50" s="4"/>
    </row>
    <row r="51" spans="1:21" ht="12.75" customHeight="1">
      <c r="A51" s="94" t="s">
        <v>66</v>
      </c>
      <c r="B51" s="67">
        <f t="shared" si="8"/>
      </c>
      <c r="C51" s="68">
        <f>IF(AND(N31&gt;0,LEFT(N31)&lt;&gt;"Ö",N31&lt;&gt;"(üres)"),N31,"")</f>
      </c>
      <c r="D51" s="68">
        <f t="shared" si="6"/>
      </c>
      <c r="E51" s="69">
        <f t="shared" si="7"/>
      </c>
      <c r="F51" s="68">
        <f>IF(AND(N31&gt;0,LEFT(N31)&lt;&gt;"Ö",N31&lt;&gt;"(üres)"),P31,"")</f>
      </c>
      <c r="G51" s="68">
        <f>IF(AND(N31&gt;0,LEFT(N31)&lt;&gt;"Ö",N31&lt;&gt;"(üres)"),P32,"")</f>
      </c>
      <c r="H51" s="68">
        <f>IF(AND(N31&gt;0,LEFT(N31)&lt;&gt;"Ö",N31&lt;&gt;"(üres)"),P33,"")</f>
      </c>
      <c r="I51" s="70">
        <f>IF(AND(Q31&gt;0,LEFT(Q31)&lt;&gt;"Ö",Q31&lt;&gt;"(üres)"),S31,"")</f>
      </c>
      <c r="J51" s="68">
        <f>IF(AND(Q31&gt;0,LEFT(Q31)&lt;&gt;"Ö",Q31&lt;&gt;"(üres)"),S32,"")</f>
      </c>
      <c r="K51" s="68">
        <f>IF(AND(Q31&gt;0,LEFT(Q31)&lt;&gt;"Ö",Q31&lt;&gt;"(üres)"),S33,"")</f>
      </c>
      <c r="L51" s="132"/>
      <c r="M51" s="133"/>
      <c r="N51" s="4"/>
      <c r="O51" s="4"/>
      <c r="P51" s="4"/>
      <c r="Q51" s="4"/>
      <c r="R51" s="4"/>
      <c r="S51" s="4"/>
      <c r="T51" s="4"/>
      <c r="U51" s="4"/>
    </row>
    <row r="52" spans="1:21" ht="12.75" customHeight="1">
      <c r="A52" s="94" t="s">
        <v>67</v>
      </c>
      <c r="B52" s="67">
        <f t="shared" si="8"/>
      </c>
      <c r="C52" s="68">
        <f>IF(AND(N34&gt;0,LEFT(N34)&lt;&gt;"Ö",N34&lt;&gt;"(üres)"),N34,"")</f>
      </c>
      <c r="D52" s="68">
        <f t="shared" si="6"/>
      </c>
      <c r="E52" s="69">
        <f t="shared" si="7"/>
      </c>
      <c r="F52" s="19">
        <f>IF(AND(N34&gt;0,LEFT(N34)&lt;&gt;"Ö",N34&lt;&gt;"(üres)"),P34,"")</f>
      </c>
      <c r="G52" s="68">
        <f>IF(AND(N34&gt;0,LEFT(N34)&lt;&gt;"Ö",N34&lt;&gt;"(üres)"),P35,"")</f>
      </c>
      <c r="H52" s="68">
        <f>IF(AND(N34&gt;0,LEFT(N34)&lt;&gt;"Ö",N34&lt;&gt;"(üres)"),P36,"")</f>
      </c>
      <c r="I52" s="70">
        <f>IF(AND(Q34&gt;0,LEFT(Q34)&lt;&gt;"Ö",Q34&lt;&gt;"(üres)"),S34,"")</f>
      </c>
      <c r="J52" s="68">
        <f>IF(AND(Q34&gt;0,LEFT(Q34)&lt;&gt;"Ö",Q34&lt;&gt;"(üres)"),S35,"")</f>
      </c>
      <c r="K52" s="68">
        <f>IF(AND(Q34&gt;0,LEFT(Q34)&lt;&gt;"Ö",Q34&lt;&gt;"(üres)"),S36,"")</f>
      </c>
      <c r="L52" s="132"/>
      <c r="M52" s="133"/>
      <c r="N52" s="4"/>
      <c r="O52" s="4"/>
      <c r="P52" s="4"/>
      <c r="Q52" s="4"/>
      <c r="R52" s="4"/>
      <c r="S52" s="4"/>
      <c r="T52" s="4"/>
      <c r="U52" s="4"/>
    </row>
    <row r="53" spans="1:21" ht="12.75" customHeight="1">
      <c r="A53" s="78" t="s">
        <v>12</v>
      </c>
      <c r="B53" s="67">
        <f t="shared" si="8"/>
      </c>
      <c r="C53" s="68">
        <f>IF(AND(N37&gt;0,LEFT(N37)&lt;&gt;"Ö",N37&lt;&gt;"(üres)"),N37,"")</f>
      </c>
      <c r="D53" s="68">
        <f t="shared" si="6"/>
      </c>
      <c r="E53" s="69">
        <f t="shared" si="7"/>
      </c>
      <c r="F53" s="19">
        <f>IF(AND(N37&gt;0,LEFT(N37)&lt;&gt;"Ö",N37&lt;&gt;"(üres)"),P37,"")</f>
      </c>
      <c r="G53" s="68">
        <f>IF(AND(N37&gt;0,LEFT(N37)&lt;&gt;"Ö",N37&lt;&gt;"(üres)"),P38,"")</f>
      </c>
      <c r="H53" s="68">
        <f>IF(AND(N37&gt;0,LEFT(N37)&lt;&gt;"Ö",N37&lt;&gt;"(üres)"),P39,"")</f>
      </c>
      <c r="I53" s="70">
        <f>IF(AND(Q37&gt;0,LEFT(Q37)&lt;&gt;"Ö",Q37&lt;&gt;"(üres)"),S37,"")</f>
      </c>
      <c r="J53" s="68">
        <f>IF(AND(Q37&gt;0,LEFT(Q37)&lt;&gt;"Ö",Q37&lt;&gt;"(üres)"),S38,"")</f>
      </c>
      <c r="K53" s="68">
        <f>IF(AND(Q37&gt;0,LEFT(Q37)&lt;&gt;"Ö",Q37&lt;&gt;"(üres)"),S39,"")</f>
      </c>
      <c r="L53" s="132"/>
      <c r="M53" s="133"/>
      <c r="N53" s="4"/>
      <c r="O53" s="4"/>
      <c r="P53" s="4"/>
      <c r="Q53" s="4"/>
      <c r="R53" s="4"/>
      <c r="S53" s="4"/>
      <c r="T53" s="4"/>
      <c r="U53" s="4"/>
    </row>
    <row r="54" spans="1:21" ht="12.75" customHeight="1">
      <c r="A54" s="78" t="s">
        <v>13</v>
      </c>
      <c r="B54" s="67">
        <f t="shared" si="8"/>
      </c>
      <c r="C54" s="68">
        <f>IF(AND(N40&gt;0,LEFT(N40)&lt;&gt;"Ö",N40&lt;&gt;"(üres)"),N40,"")</f>
      </c>
      <c r="D54" s="68">
        <f t="shared" si="6"/>
      </c>
      <c r="E54" s="69">
        <f t="shared" si="7"/>
      </c>
      <c r="F54" s="19">
        <f>IF(AND(N40&gt;0,LEFT(N40)&lt;&gt;"Ö",N40&lt;&gt;"(üres)"),P40,"")</f>
      </c>
      <c r="G54" s="68">
        <f>IF(AND(N40&gt;0,LEFT(N40)&lt;&gt;"Ö",N40&lt;&gt;"(üres)"),P41,"")</f>
      </c>
      <c r="H54" s="68">
        <f>IF(AND(N40&gt;0,LEFT(N40)&lt;&gt;"Ö",N40&lt;&gt;"(üres)"),P42,"")</f>
      </c>
      <c r="I54" s="70">
        <f>IF(AND(Q40&gt;0,LEFT(Q40)&lt;&gt;"Ö",Q40&lt;&gt;"(üres)"),S40,"")</f>
      </c>
      <c r="J54" s="68">
        <f>IF(AND(Q40&gt;0,LEFT(Q40)&lt;&gt;"Ö",Q40&lt;&gt;"(üres)"),S41,"")</f>
      </c>
      <c r="K54" s="68">
        <f>IF(AND(Q40&gt;0,LEFT(Q40)&lt;&gt;"Ö",Q40&lt;&gt;"(üres)"),S42,"")</f>
      </c>
      <c r="L54" s="132"/>
      <c r="M54" s="133"/>
      <c r="N54" s="4"/>
      <c r="O54" s="4"/>
      <c r="P54" s="4"/>
      <c r="Q54" s="4"/>
      <c r="R54" s="4"/>
      <c r="S54" s="4"/>
      <c r="T54" s="4"/>
      <c r="U54" s="4"/>
    </row>
    <row r="55" spans="1:21" ht="12.75" customHeight="1" thickBot="1">
      <c r="A55" s="66"/>
      <c r="B55" s="71">
        <f t="shared" si="8"/>
      </c>
      <c r="C55" s="68">
        <f>IF(AND(N43&gt;0,LEFT(N43)&lt;&gt;"Ö",N43&lt;&gt;"(üres)"),P43,"")</f>
      </c>
      <c r="D55" s="68">
        <f t="shared" si="6"/>
      </c>
      <c r="E55" s="69">
        <f t="shared" si="7"/>
      </c>
      <c r="F55" s="19">
        <f>IF(AND(N43&gt;0,LEFT(N43)&lt;&gt;"Ö",N43&lt;&gt;"(üres)"),P43,"")</f>
      </c>
      <c r="G55" s="68">
        <f>IF(AND(N43&gt;0,LEFT(N43)&lt;&gt;"Ö",N43&lt;&gt;"(üres)"),P44,"")</f>
      </c>
      <c r="H55" s="68">
        <f>IF(AND(N43&gt;0,LEFT(N43)&lt;&gt;"Ö",N43&lt;&gt;"(üres)"),P45,"")</f>
      </c>
      <c r="I55" s="70">
        <f>IF(AND(Q43&gt;0,LEFT(Q43)&lt;&gt;"Ö",Q43&lt;&gt;"(üres)"),S43,"")</f>
      </c>
      <c r="J55" s="68">
        <f>IF(AND(Q43&gt;0,LEFT(Q43)&lt;&gt;"Ö",Q43&lt;&gt;"(üres)"),S44,"")</f>
      </c>
      <c r="K55" s="68">
        <f>IF(AND(Q43&gt;0,LEFT(Q43)&lt;&gt;"Ö",Q43&lt;&gt;"(üres)"),S45,"")</f>
      </c>
      <c r="L55" s="141"/>
      <c r="M55" s="142"/>
      <c r="N55" s="4"/>
      <c r="O55" s="4"/>
      <c r="P55" s="4"/>
      <c r="Q55" s="4"/>
      <c r="R55" s="4"/>
      <c r="S55" s="4"/>
      <c r="T55" s="4"/>
      <c r="U55" s="4"/>
    </row>
    <row r="56" spans="1:11" ht="12.75" customHeight="1" thickBot="1">
      <c r="A56" s="135"/>
      <c r="C56" s="72" t="s">
        <v>11</v>
      </c>
      <c r="D56" s="73"/>
      <c r="E56" s="74">
        <f aca="true" t="shared" si="9" ref="E56:K56">SUM(E46:E55)</f>
        <v>0</v>
      </c>
      <c r="F56" s="75">
        <f t="shared" si="9"/>
        <v>0</v>
      </c>
      <c r="G56" s="75">
        <f t="shared" si="9"/>
        <v>0</v>
      </c>
      <c r="H56" s="75">
        <f t="shared" si="9"/>
        <v>0</v>
      </c>
      <c r="I56" s="76">
        <f t="shared" si="9"/>
        <v>0</v>
      </c>
      <c r="J56" s="75">
        <f t="shared" si="9"/>
        <v>0</v>
      </c>
      <c r="K56" s="77">
        <f t="shared" si="9"/>
        <v>0</v>
      </c>
    </row>
    <row r="57" ht="12.75" customHeight="1">
      <c r="A57" s="135"/>
    </row>
    <row r="58" spans="1:13" ht="12.75" customHeight="1">
      <c r="A58" s="78"/>
      <c r="C58" s="79"/>
      <c r="D58" s="79"/>
      <c r="G58" s="79"/>
      <c r="H58" s="79"/>
      <c r="I58" s="79"/>
      <c r="L58" s="79"/>
      <c r="M58" s="79"/>
    </row>
    <row r="59" spans="1:13" ht="12.75" customHeight="1">
      <c r="A59" s="78"/>
      <c r="C59" s="143" t="s">
        <v>68</v>
      </c>
      <c r="D59" s="143"/>
      <c r="H59" s="80" t="s">
        <v>69</v>
      </c>
      <c r="I59" s="81"/>
      <c r="L59" s="143" t="s">
        <v>70</v>
      </c>
      <c r="M59" s="143"/>
    </row>
    <row r="60" ht="12.75" customHeight="1">
      <c r="A60" s="82"/>
    </row>
    <row r="64" spans="14:26" ht="12.75" customHeight="1">
      <c r="N64" s="83"/>
      <c r="O64" s="83"/>
      <c r="P64" s="83"/>
      <c r="Q64" s="83"/>
      <c r="R64" s="83"/>
      <c r="S64" s="83"/>
      <c r="T64" s="83"/>
      <c r="U64" s="83"/>
      <c r="V64"/>
      <c r="W64"/>
      <c r="X64"/>
      <c r="Y64"/>
      <c r="Z64"/>
    </row>
    <row r="65" spans="14:26" ht="12.75" customHeight="1">
      <c r="N65" s="83"/>
      <c r="O65" s="83"/>
      <c r="P65" s="83"/>
      <c r="Q65" s="83"/>
      <c r="R65" s="83"/>
      <c r="S65" s="83"/>
      <c r="T65" s="83"/>
      <c r="U65" s="83"/>
      <c r="V65"/>
      <c r="W65"/>
      <c r="X65"/>
      <c r="Y65"/>
      <c r="Z65"/>
    </row>
    <row r="66" spans="14:26" ht="12.75" customHeight="1">
      <c r="N66" s="42"/>
      <c r="O66" s="42"/>
      <c r="P66" s="42"/>
      <c r="Q66" s="42"/>
      <c r="R66" s="42"/>
      <c r="S66" s="42"/>
      <c r="T66" s="42"/>
      <c r="U66" s="42"/>
      <c r="V66"/>
      <c r="W66"/>
      <c r="X66"/>
      <c r="Y66"/>
      <c r="Z66"/>
    </row>
    <row r="67" spans="14:26" ht="12.75" customHeight="1">
      <c r="N67" s="42"/>
      <c r="O67" s="42"/>
      <c r="P67" s="42"/>
      <c r="Q67" s="42"/>
      <c r="R67" s="42"/>
      <c r="S67" s="42"/>
      <c r="T67" s="42"/>
      <c r="U67" s="42"/>
      <c r="V67"/>
      <c r="W67"/>
      <c r="X67"/>
      <c r="Y67"/>
      <c r="Z67"/>
    </row>
    <row r="68" spans="14:26" ht="12.75" customHeight="1"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4:26" ht="12.75" customHeight="1"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4:26" ht="12.75" customHeight="1"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4:26" ht="12.75" customHeight="1"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4:26" ht="12.75" customHeight="1"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4:26" ht="12.75" customHeight="1"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4:26" ht="12.75" customHeight="1"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4:26" ht="12.75" customHeight="1"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2:26" ht="12.75" customHeight="1"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2:26" ht="12.75" customHeight="1"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2:26" ht="12.75" customHeight="1"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2:21" ht="12.75" customHeight="1">
      <c r="L79"/>
      <c r="M79"/>
      <c r="N79"/>
      <c r="O79"/>
      <c r="P79"/>
      <c r="Q79"/>
      <c r="R79"/>
      <c r="S79"/>
      <c r="T79"/>
      <c r="U79"/>
    </row>
    <row r="80" spans="6:21" ht="12.75" customHeight="1">
      <c r="F80"/>
      <c r="G80"/>
      <c r="L80"/>
      <c r="M80"/>
      <c r="N80"/>
      <c r="O80"/>
      <c r="P80"/>
      <c r="Q80"/>
      <c r="R80"/>
      <c r="S80"/>
      <c r="T80"/>
      <c r="U80"/>
    </row>
    <row r="81" spans="6:7" ht="12.75" customHeight="1">
      <c r="F81"/>
      <c r="G81"/>
    </row>
    <row r="82" spans="6:7" ht="12.75" customHeight="1">
      <c r="F82"/>
      <c r="G82"/>
    </row>
    <row r="83" spans="6:7" ht="12.75" customHeight="1">
      <c r="F83"/>
      <c r="G83"/>
    </row>
    <row r="84" spans="6:7" ht="12.75" customHeight="1">
      <c r="F84"/>
      <c r="G84"/>
    </row>
    <row r="85" spans="6:7" ht="12.75" customHeight="1">
      <c r="F85"/>
      <c r="G85"/>
    </row>
    <row r="86" spans="6:7" ht="12.75" customHeight="1">
      <c r="F86"/>
      <c r="G86"/>
    </row>
    <row r="87" spans="6:7" ht="12.75" customHeight="1">
      <c r="F87"/>
      <c r="G87"/>
    </row>
    <row r="88" spans="6:7" ht="12.75" customHeight="1">
      <c r="F88"/>
      <c r="G88"/>
    </row>
    <row r="89" spans="6:7" ht="12.75" customHeight="1">
      <c r="F89"/>
      <c r="G89"/>
    </row>
    <row r="90" spans="6:7" ht="12.75" customHeight="1">
      <c r="F90"/>
      <c r="G90"/>
    </row>
    <row r="91" spans="6:7" ht="12.75" customHeight="1">
      <c r="F91"/>
      <c r="G91"/>
    </row>
    <row r="92" spans="6:7" ht="12.75" customHeight="1">
      <c r="F92"/>
      <c r="G92"/>
    </row>
    <row r="93" spans="6:7" ht="12.75" customHeight="1">
      <c r="F93"/>
      <c r="G93"/>
    </row>
    <row r="94" spans="6:7" ht="12.75" customHeight="1">
      <c r="F94"/>
      <c r="G94"/>
    </row>
    <row r="95" spans="3:9" ht="12.75" customHeight="1">
      <c r="C95"/>
      <c r="D95"/>
      <c r="E95"/>
      <c r="F95"/>
      <c r="G95"/>
      <c r="H95"/>
      <c r="I95"/>
    </row>
    <row r="113" spans="12:22" ht="12.75" customHeight="1">
      <c r="L113"/>
      <c r="M113"/>
      <c r="N113"/>
      <c r="O113"/>
      <c r="P113"/>
      <c r="Q113"/>
      <c r="R113"/>
      <c r="S113"/>
      <c r="T113"/>
      <c r="U113"/>
      <c r="V113"/>
    </row>
    <row r="114" spans="12:22" ht="12.75" customHeight="1">
      <c r="L114"/>
      <c r="M114"/>
      <c r="N114"/>
      <c r="O114"/>
      <c r="P114"/>
      <c r="Q114"/>
      <c r="R114"/>
      <c r="S114"/>
      <c r="T114"/>
      <c r="U114"/>
      <c r="V114"/>
    </row>
    <row r="115" spans="12:22" ht="12.75" customHeight="1">
      <c r="L115"/>
      <c r="M115"/>
      <c r="N115"/>
      <c r="O115"/>
      <c r="P115"/>
      <c r="Q115"/>
      <c r="R115"/>
      <c r="S115"/>
      <c r="T115"/>
      <c r="U115"/>
      <c r="V115"/>
    </row>
    <row r="116" spans="12:22" ht="12.75" customHeight="1">
      <c r="L116"/>
      <c r="M116"/>
      <c r="N116"/>
      <c r="O116"/>
      <c r="P116"/>
      <c r="Q116"/>
      <c r="R116"/>
      <c r="S116"/>
      <c r="T116"/>
      <c r="U116"/>
      <c r="V116"/>
    </row>
    <row r="117" spans="12:22" ht="12.75" customHeight="1">
      <c r="L117"/>
      <c r="M117"/>
      <c r="N117"/>
      <c r="O117"/>
      <c r="P117"/>
      <c r="Q117"/>
      <c r="R117"/>
      <c r="S117"/>
      <c r="T117"/>
      <c r="U117"/>
      <c r="V117"/>
    </row>
    <row r="118" spans="12:22" ht="12.75" customHeight="1">
      <c r="L118"/>
      <c r="M118"/>
      <c r="N118"/>
      <c r="O118"/>
      <c r="P118"/>
      <c r="Q118"/>
      <c r="R118"/>
      <c r="S118"/>
      <c r="T118"/>
      <c r="U118"/>
      <c r="V118"/>
    </row>
    <row r="119" spans="12:22" ht="12.75" customHeight="1">
      <c r="L119"/>
      <c r="M119"/>
      <c r="N119"/>
      <c r="O119"/>
      <c r="P119"/>
      <c r="Q119"/>
      <c r="R119"/>
      <c r="S119"/>
      <c r="T119"/>
      <c r="U119"/>
      <c r="V119"/>
    </row>
    <row r="120" spans="12:22" ht="12.75" customHeight="1">
      <c r="L120"/>
      <c r="M120"/>
      <c r="N120"/>
      <c r="O120"/>
      <c r="P120"/>
      <c r="Q120"/>
      <c r="R120"/>
      <c r="S120"/>
      <c r="T120"/>
      <c r="U120"/>
      <c r="V120"/>
    </row>
    <row r="121" spans="12:22" ht="12.75" customHeight="1">
      <c r="L121"/>
      <c r="M121"/>
      <c r="N121"/>
      <c r="O121"/>
      <c r="P121"/>
      <c r="Q121"/>
      <c r="R121"/>
      <c r="S121"/>
      <c r="T121"/>
      <c r="U121"/>
      <c r="V121"/>
    </row>
    <row r="122" spans="12:22" ht="12.75" customHeight="1">
      <c r="L122"/>
      <c r="M122"/>
      <c r="N122"/>
      <c r="O122"/>
      <c r="P122"/>
      <c r="Q122"/>
      <c r="R122"/>
      <c r="S122"/>
      <c r="T122"/>
      <c r="U122"/>
      <c r="V122"/>
    </row>
    <row r="123" spans="12:22" ht="12.75" customHeight="1">
      <c r="L123"/>
      <c r="M123"/>
      <c r="N123"/>
      <c r="O123"/>
      <c r="P123"/>
      <c r="Q123"/>
      <c r="R123"/>
      <c r="S123"/>
      <c r="T123"/>
      <c r="U123"/>
      <c r="V123"/>
    </row>
    <row r="124" spans="12:22" ht="12.75" customHeight="1">
      <c r="L124"/>
      <c r="M124"/>
      <c r="N124"/>
      <c r="O124"/>
      <c r="P124"/>
      <c r="Q124"/>
      <c r="R124"/>
      <c r="S124"/>
      <c r="T124"/>
      <c r="U124"/>
      <c r="V124"/>
    </row>
    <row r="125" spans="12:22" ht="12.75" customHeight="1">
      <c r="L125"/>
      <c r="M125"/>
      <c r="N125"/>
      <c r="O125"/>
      <c r="P125"/>
      <c r="Q125"/>
      <c r="R125"/>
      <c r="S125"/>
      <c r="T125"/>
      <c r="U125"/>
      <c r="V125"/>
    </row>
    <row r="126" spans="12:22" ht="12.75" customHeight="1">
      <c r="L126"/>
      <c r="M126"/>
      <c r="N126"/>
      <c r="O126"/>
      <c r="P126"/>
      <c r="Q126"/>
      <c r="R126"/>
      <c r="S126"/>
      <c r="T126"/>
      <c r="U126"/>
      <c r="V126"/>
    </row>
    <row r="127" spans="12:22" ht="12.75" customHeight="1">
      <c r="L127"/>
      <c r="M127"/>
      <c r="N127"/>
      <c r="O127"/>
      <c r="P127"/>
      <c r="Q127"/>
      <c r="R127"/>
      <c r="S127"/>
      <c r="T127"/>
      <c r="U127"/>
      <c r="V127"/>
    </row>
  </sheetData>
  <sheetProtection selectLockedCells="1" selectUnlockedCells="1"/>
  <mergeCells count="60">
    <mergeCell ref="L54:M54"/>
    <mergeCell ref="L55:M55"/>
    <mergeCell ref="A56:A57"/>
    <mergeCell ref="C59:D59"/>
    <mergeCell ref="L59:M59"/>
    <mergeCell ref="L48:M48"/>
    <mergeCell ref="L49:M49"/>
    <mergeCell ref="L50:M50"/>
    <mergeCell ref="L51:M51"/>
    <mergeCell ref="L52:M52"/>
    <mergeCell ref="L53:M53"/>
    <mergeCell ref="C43:D43"/>
    <mergeCell ref="A44:A45"/>
    <mergeCell ref="B44:M44"/>
    <mergeCell ref="L45:M45"/>
    <mergeCell ref="L46:M46"/>
    <mergeCell ref="L47:M47"/>
    <mergeCell ref="B10:C10"/>
    <mergeCell ref="D10:H10"/>
    <mergeCell ref="I10:J10"/>
    <mergeCell ref="K10:M10"/>
    <mergeCell ref="C11:D11"/>
    <mergeCell ref="F11:H11"/>
    <mergeCell ref="I11:K11"/>
    <mergeCell ref="L11:M11"/>
    <mergeCell ref="B8:C8"/>
    <mergeCell ref="D8:H8"/>
    <mergeCell ref="I8:J8"/>
    <mergeCell ref="K8:M8"/>
    <mergeCell ref="B9:C9"/>
    <mergeCell ref="D9:H9"/>
    <mergeCell ref="I9:J9"/>
    <mergeCell ref="K9:M9"/>
    <mergeCell ref="D6:H6"/>
    <mergeCell ref="I6:J6"/>
    <mergeCell ref="K6:M6"/>
    <mergeCell ref="B7:C7"/>
    <mergeCell ref="D7:H7"/>
    <mergeCell ref="I7:J7"/>
    <mergeCell ref="K7:M7"/>
    <mergeCell ref="B4:C4"/>
    <mergeCell ref="D4:H4"/>
    <mergeCell ref="I4:J4"/>
    <mergeCell ref="K4:M4"/>
    <mergeCell ref="A5:A12"/>
    <mergeCell ref="B5:C5"/>
    <mergeCell ref="D5:H5"/>
    <mergeCell ref="I5:J5"/>
    <mergeCell ref="K5:M5"/>
    <mergeCell ref="B6:C6"/>
    <mergeCell ref="W10:AA11"/>
    <mergeCell ref="B1:C1"/>
    <mergeCell ref="D1:H1"/>
    <mergeCell ref="I1:M2"/>
    <mergeCell ref="B2:C2"/>
    <mergeCell ref="D2:H2"/>
    <mergeCell ref="B3:C3"/>
    <mergeCell ref="D3:H3"/>
    <mergeCell ref="I3:J3"/>
    <mergeCell ref="K3:M3"/>
  </mergeCells>
  <dataValidations count="1">
    <dataValidation type="list" allowBlank="1" showErrorMessage="1" sqref="A13:A42">
      <formula1>Munkalap!$W$13:$W$44</formula1>
      <formula2>0</formula2>
    </dataValidation>
  </dataValidations>
  <hyperlinks>
    <hyperlink ref="A53" r:id="rId1" display="store@martinmetals.eu"/>
    <hyperlink ref="A54" r:id="rId2" display="office@martinmetals.eu"/>
  </hyperlinks>
  <printOptions horizontalCentered="1"/>
  <pageMargins left="0.3541666666666667" right="0.2361111111111111" top="0.43333333333333335" bottom="0.2361111111111111" header="0.5118055555555555" footer="0.5118055555555555"/>
  <pageSetup horizontalDpi="300" verticalDpi="300" orientation="portrait" paperSize="9" scale="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Penk Márton</dc:creator>
  <cp:keywords/>
  <dc:description/>
  <cp:lastModifiedBy>Penk Márton</cp:lastModifiedBy>
  <dcterms:created xsi:type="dcterms:W3CDTF">2012-09-23T18:55:05Z</dcterms:created>
  <dcterms:modified xsi:type="dcterms:W3CDTF">2012-09-23T20:07:17Z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